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24\compartida-casa-central\Docu_Contabilidad\Carlos Hidalgo\Documentos\8. Balances BEP\BEP\BEP 2024\09. Septiembre 2024\"/>
    </mc:Choice>
  </mc:AlternateContent>
  <bookViews>
    <workbookView xWindow="0" yWindow="0" windowWidth="15345" windowHeight="4575" activeTab="2"/>
  </bookViews>
  <sheets>
    <sheet name="BEP" sheetId="1" r:id="rId1"/>
    <sheet name="Ingreso" sheetId="2" r:id="rId2"/>
    <sheet name="Egresos" sheetId="3" r:id="rId3"/>
    <sheet name="Balance" sheetId="4" r:id="rId4"/>
  </sheets>
  <externalReferences>
    <externalReference r:id="rId5"/>
  </externalReferences>
  <definedNames>
    <definedName name="_xlnm._FilterDatabase" localSheetId="3" hidden="1">Balance!$AB$16:$AB$357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4" i="3" l="1"/>
  <c r="F104" i="3" s="1"/>
  <c r="AG356" i="4" l="1"/>
  <c r="AE319" i="4" l="1"/>
  <c r="AG319" i="4" s="1"/>
  <c r="AE292" i="4"/>
  <c r="AG292" i="4" s="1"/>
  <c r="AE291" i="4"/>
  <c r="AG291" i="4" s="1"/>
  <c r="AE158" i="4"/>
  <c r="AG158" i="4" s="1"/>
  <c r="AE157" i="4"/>
  <c r="AG157" i="4" s="1"/>
  <c r="AE156" i="4"/>
  <c r="AG156" i="4" s="1"/>
  <c r="AE155" i="4"/>
  <c r="AG155" i="4" s="1"/>
  <c r="AE154" i="4"/>
  <c r="AG154" i="4" s="1"/>
  <c r="AE153" i="4"/>
  <c r="AG153" i="4" s="1"/>
  <c r="AE171" i="4" l="1"/>
  <c r="AG171" i="4" s="1"/>
  <c r="AE170" i="4"/>
  <c r="AG170" i="4" s="1"/>
  <c r="AE169" i="4"/>
  <c r="AG169" i="4" s="1"/>
  <c r="AE168" i="4"/>
  <c r="AG168" i="4" s="1"/>
  <c r="AE167" i="4"/>
  <c r="AG167" i="4" s="1"/>
  <c r="AE166" i="4"/>
  <c r="AG166" i="4" s="1"/>
  <c r="AE165" i="4"/>
  <c r="AG165" i="4" s="1"/>
  <c r="AE164" i="4"/>
  <c r="AG164" i="4" s="1"/>
  <c r="AE163" i="4"/>
  <c r="AG163" i="4" s="1"/>
  <c r="AE162" i="4"/>
  <c r="AG162" i="4" s="1"/>
  <c r="AE161" i="4"/>
  <c r="AG161" i="4" s="1"/>
  <c r="AE160" i="4"/>
  <c r="AG160" i="4" s="1"/>
  <c r="AE159" i="4"/>
  <c r="AG159" i="4" s="1"/>
  <c r="E155" i="2"/>
  <c r="A16" i="1"/>
  <c r="C16" i="1"/>
  <c r="E169" i="1" l="1"/>
  <c r="D169" i="1"/>
  <c r="C169" i="1"/>
  <c r="A169" i="1"/>
  <c r="G168" i="1"/>
  <c r="E168" i="1"/>
  <c r="D168" i="1"/>
  <c r="C168" i="1"/>
  <c r="A168" i="1"/>
  <c r="G167" i="1"/>
  <c r="E167" i="1"/>
  <c r="D167" i="1"/>
  <c r="C167" i="1"/>
  <c r="A167" i="1"/>
  <c r="C166" i="1"/>
  <c r="A166" i="1"/>
  <c r="C165" i="1"/>
  <c r="A165" i="1"/>
  <c r="G164" i="1"/>
  <c r="E164" i="1"/>
  <c r="D164" i="1"/>
  <c r="C164" i="1"/>
  <c r="A164" i="1"/>
  <c r="C163" i="1"/>
  <c r="A163" i="1"/>
  <c r="G162" i="1"/>
  <c r="E162" i="1"/>
  <c r="D162" i="1"/>
  <c r="C162" i="1"/>
  <c r="A162" i="1"/>
  <c r="C161" i="1"/>
  <c r="A161" i="1"/>
  <c r="G160" i="1"/>
  <c r="E160" i="1"/>
  <c r="D160" i="1"/>
  <c r="C160" i="1"/>
  <c r="A160" i="1"/>
  <c r="G159" i="1"/>
  <c r="E159" i="1"/>
  <c r="D159" i="1"/>
  <c r="C159" i="1"/>
  <c r="A159" i="1"/>
  <c r="G158" i="1"/>
  <c r="E158" i="1"/>
  <c r="D158" i="1"/>
  <c r="C158" i="1"/>
  <c r="A158" i="1"/>
  <c r="C157" i="1"/>
  <c r="A157" i="1"/>
  <c r="G156" i="1"/>
  <c r="E156" i="1"/>
  <c r="D156" i="1"/>
  <c r="C156" i="1"/>
  <c r="A156" i="1"/>
  <c r="C155" i="1"/>
  <c r="A155" i="1"/>
  <c r="G154" i="1"/>
  <c r="E154" i="1"/>
  <c r="D154" i="1"/>
  <c r="C154" i="1"/>
  <c r="A154" i="1"/>
  <c r="G153" i="1"/>
  <c r="E153" i="1"/>
  <c r="D153" i="1"/>
  <c r="C153" i="1"/>
  <c r="A153" i="1"/>
  <c r="G152" i="1"/>
  <c r="E152" i="1"/>
  <c r="D152" i="1"/>
  <c r="C152" i="1"/>
  <c r="A152" i="1"/>
  <c r="G151" i="1"/>
  <c r="E151" i="1"/>
  <c r="D151" i="1"/>
  <c r="C151" i="1"/>
  <c r="A151" i="1"/>
  <c r="C150" i="1"/>
  <c r="A150" i="1"/>
  <c r="G149" i="1"/>
  <c r="E149" i="1"/>
  <c r="D149" i="1"/>
  <c r="C149" i="1"/>
  <c r="A149" i="1"/>
  <c r="C148" i="1"/>
  <c r="A148" i="1"/>
  <c r="G147" i="1"/>
  <c r="E147" i="1"/>
  <c r="D147" i="1"/>
  <c r="C147" i="1"/>
  <c r="A147" i="1"/>
  <c r="G146" i="1"/>
  <c r="E146" i="1"/>
  <c r="D146" i="1"/>
  <c r="C146" i="1"/>
  <c r="A146" i="1"/>
  <c r="G145" i="1"/>
  <c r="E145" i="1"/>
  <c r="D145" i="1"/>
  <c r="C145" i="1"/>
  <c r="A145" i="1"/>
  <c r="C144" i="1"/>
  <c r="A144" i="1"/>
  <c r="C143" i="1"/>
  <c r="A143" i="1"/>
  <c r="G142" i="1"/>
  <c r="E142" i="1"/>
  <c r="D142" i="1"/>
  <c r="C142" i="1"/>
  <c r="A142" i="1"/>
  <c r="G141" i="1"/>
  <c r="E141" i="1"/>
  <c r="D141" i="1"/>
  <c r="C141" i="1"/>
  <c r="A141" i="1"/>
  <c r="C140" i="1"/>
  <c r="A140" i="1"/>
  <c r="C139" i="1"/>
  <c r="A139" i="1"/>
  <c r="G138" i="1"/>
  <c r="E138" i="1"/>
  <c r="D138" i="1"/>
  <c r="C138" i="1"/>
  <c r="A138" i="1"/>
  <c r="G137" i="1"/>
  <c r="E137" i="1"/>
  <c r="D137" i="1"/>
  <c r="C137" i="1"/>
  <c r="A137" i="1"/>
  <c r="G136" i="1"/>
  <c r="E136" i="1"/>
  <c r="D136" i="1"/>
  <c r="C136" i="1"/>
  <c r="A136" i="1"/>
  <c r="C135" i="1"/>
  <c r="A135" i="1"/>
  <c r="G134" i="1"/>
  <c r="E134" i="1"/>
  <c r="D134" i="1"/>
  <c r="C134" i="1"/>
  <c r="A134" i="1"/>
  <c r="G133" i="1"/>
  <c r="E133" i="1"/>
  <c r="D133" i="1"/>
  <c r="C133" i="1"/>
  <c r="A133" i="1"/>
  <c r="G132" i="1"/>
  <c r="E132" i="1"/>
  <c r="D132" i="1"/>
  <c r="C132" i="1"/>
  <c r="A132" i="1"/>
  <c r="G131" i="1"/>
  <c r="E131" i="1"/>
  <c r="D131" i="1"/>
  <c r="C131" i="1"/>
  <c r="A131" i="1"/>
  <c r="G130" i="1"/>
  <c r="E130" i="1"/>
  <c r="D130" i="1"/>
  <c r="C130" i="1"/>
  <c r="A130" i="1"/>
  <c r="C129" i="1"/>
  <c r="A129" i="1"/>
  <c r="C128" i="1"/>
  <c r="A128" i="1"/>
  <c r="G127" i="1"/>
  <c r="E127" i="1"/>
  <c r="D127" i="1"/>
  <c r="C127" i="1"/>
  <c r="A127" i="1"/>
  <c r="G126" i="1"/>
  <c r="E126" i="1"/>
  <c r="D126" i="1"/>
  <c r="C126" i="1"/>
  <c r="A126" i="1"/>
  <c r="G125" i="1"/>
  <c r="E125" i="1"/>
  <c r="D125" i="1"/>
  <c r="C125" i="1"/>
  <c r="A125" i="1"/>
  <c r="G124" i="1"/>
  <c r="E124" i="1"/>
  <c r="D124" i="1"/>
  <c r="C124" i="1"/>
  <c r="A124" i="1"/>
  <c r="G123" i="1"/>
  <c r="E123" i="1"/>
  <c r="D123" i="1"/>
  <c r="C123" i="1"/>
  <c r="A123" i="1"/>
  <c r="G122" i="1"/>
  <c r="E122" i="1"/>
  <c r="D122" i="1"/>
  <c r="C122" i="1"/>
  <c r="A122" i="1"/>
  <c r="G121" i="1"/>
  <c r="E121" i="1"/>
  <c r="D121" i="1"/>
  <c r="C121" i="1"/>
  <c r="A121" i="1"/>
  <c r="G120" i="1"/>
  <c r="E120" i="1"/>
  <c r="D120" i="1"/>
  <c r="C120" i="1"/>
  <c r="A120" i="1"/>
  <c r="C119" i="1"/>
  <c r="A119" i="1"/>
  <c r="E118" i="1"/>
  <c r="D118" i="1"/>
  <c r="C118" i="1"/>
  <c r="A118" i="1"/>
  <c r="G117" i="1"/>
  <c r="E117" i="1"/>
  <c r="D117" i="1"/>
  <c r="C117" i="1"/>
  <c r="A117" i="1"/>
  <c r="C116" i="1"/>
  <c r="A116" i="1"/>
  <c r="G115" i="1"/>
  <c r="E115" i="1"/>
  <c r="D115" i="1"/>
  <c r="C115" i="1"/>
  <c r="A115" i="1"/>
  <c r="G114" i="1"/>
  <c r="E114" i="1"/>
  <c r="D114" i="1"/>
  <c r="C114" i="1"/>
  <c r="A114" i="1"/>
  <c r="G113" i="1"/>
  <c r="E113" i="1"/>
  <c r="D113" i="1"/>
  <c r="C113" i="1"/>
  <c r="A113" i="1"/>
  <c r="C112" i="1"/>
  <c r="A112" i="1"/>
  <c r="G111" i="1"/>
  <c r="E111" i="1"/>
  <c r="D111" i="1"/>
  <c r="C111" i="1"/>
  <c r="A111" i="1"/>
  <c r="G110" i="1"/>
  <c r="E110" i="1"/>
  <c r="D110" i="1"/>
  <c r="C110" i="1"/>
  <c r="A110" i="1"/>
  <c r="C109" i="1"/>
  <c r="A109" i="1"/>
  <c r="G108" i="1"/>
  <c r="E108" i="1"/>
  <c r="D108" i="1"/>
  <c r="C108" i="1"/>
  <c r="A108" i="1"/>
  <c r="G107" i="1"/>
  <c r="E107" i="1"/>
  <c r="D107" i="1"/>
  <c r="C107" i="1"/>
  <c r="A107" i="1"/>
  <c r="C106" i="1"/>
  <c r="A106" i="1"/>
  <c r="G105" i="1"/>
  <c r="E105" i="1"/>
  <c r="D105" i="1"/>
  <c r="C105" i="1"/>
  <c r="A105" i="1"/>
  <c r="G104" i="1"/>
  <c r="E104" i="1"/>
  <c r="D104" i="1"/>
  <c r="C104" i="1"/>
  <c r="A104" i="1"/>
  <c r="G103" i="1"/>
  <c r="E103" i="1"/>
  <c r="D103" i="1"/>
  <c r="C103" i="1"/>
  <c r="A103" i="1"/>
  <c r="G102" i="1"/>
  <c r="E102" i="1"/>
  <c r="D102" i="1"/>
  <c r="C102" i="1"/>
  <c r="A102" i="1"/>
  <c r="G101" i="1"/>
  <c r="E101" i="1"/>
  <c r="D101" i="1"/>
  <c r="C101" i="1"/>
  <c r="A101" i="1"/>
  <c r="G100" i="1"/>
  <c r="E100" i="1"/>
  <c r="D100" i="1"/>
  <c r="C100" i="1"/>
  <c r="A100" i="1"/>
  <c r="G99" i="1"/>
  <c r="E99" i="1"/>
  <c r="D99" i="1"/>
  <c r="C99" i="1"/>
  <c r="A99" i="1"/>
  <c r="G98" i="1"/>
  <c r="E98" i="1"/>
  <c r="D98" i="1"/>
  <c r="C98" i="1"/>
  <c r="A98" i="1"/>
  <c r="G97" i="1"/>
  <c r="E97" i="1"/>
  <c r="D97" i="1"/>
  <c r="C97" i="1"/>
  <c r="A97" i="1"/>
  <c r="G96" i="1"/>
  <c r="E96" i="1"/>
  <c r="D96" i="1"/>
  <c r="C96" i="1"/>
  <c r="A96" i="1"/>
  <c r="G95" i="1"/>
  <c r="E95" i="1"/>
  <c r="D95" i="1"/>
  <c r="C95" i="1"/>
  <c r="A95" i="1"/>
  <c r="C94" i="1"/>
  <c r="A94" i="1"/>
  <c r="G93" i="1"/>
  <c r="E93" i="1"/>
  <c r="D93" i="1"/>
  <c r="C93" i="1"/>
  <c r="A93" i="1"/>
  <c r="G92" i="1"/>
  <c r="E92" i="1"/>
  <c r="D92" i="1"/>
  <c r="C92" i="1"/>
  <c r="A92" i="1"/>
  <c r="G91" i="1"/>
  <c r="E91" i="1"/>
  <c r="D91" i="1"/>
  <c r="C91" i="1"/>
  <c r="A91" i="1"/>
  <c r="G90" i="1"/>
  <c r="E90" i="1"/>
  <c r="D90" i="1"/>
  <c r="C90" i="1"/>
  <c r="A90" i="1"/>
  <c r="G89" i="1"/>
  <c r="E89" i="1"/>
  <c r="D89" i="1"/>
  <c r="C89" i="1"/>
  <c r="A89" i="1"/>
  <c r="C88" i="1"/>
  <c r="A88" i="1"/>
  <c r="C87" i="1"/>
  <c r="A87" i="1"/>
  <c r="E86" i="1"/>
  <c r="D86" i="1"/>
  <c r="C86" i="1"/>
  <c r="A86" i="1"/>
  <c r="E85" i="1"/>
  <c r="D85" i="1"/>
  <c r="C85" i="1"/>
  <c r="A85" i="1"/>
  <c r="C84" i="1"/>
  <c r="A84" i="1"/>
  <c r="C83" i="1"/>
  <c r="A83" i="1"/>
  <c r="G82" i="1"/>
  <c r="E82" i="1"/>
  <c r="D82" i="1"/>
  <c r="C82" i="1"/>
  <c r="A82" i="1"/>
  <c r="G81" i="1"/>
  <c r="E81" i="1"/>
  <c r="D81" i="1"/>
  <c r="C81" i="1"/>
  <c r="A81" i="1"/>
  <c r="C80" i="1"/>
  <c r="A80" i="1"/>
  <c r="G79" i="1"/>
  <c r="E79" i="1"/>
  <c r="D79" i="1"/>
  <c r="C79" i="1"/>
  <c r="A79" i="1"/>
  <c r="G78" i="1"/>
  <c r="E78" i="1"/>
  <c r="D78" i="1"/>
  <c r="C78" i="1"/>
  <c r="A78" i="1"/>
  <c r="G77" i="1"/>
  <c r="E77" i="1"/>
  <c r="D77" i="1"/>
  <c r="C77" i="1"/>
  <c r="A77" i="1"/>
  <c r="G76" i="1"/>
  <c r="E76" i="1"/>
  <c r="D76" i="1"/>
  <c r="C76" i="1"/>
  <c r="A76" i="1"/>
  <c r="G75" i="1"/>
  <c r="E75" i="1"/>
  <c r="D75" i="1"/>
  <c r="C75" i="1"/>
  <c r="A75" i="1"/>
  <c r="C74" i="1"/>
  <c r="A74" i="1"/>
  <c r="G73" i="1"/>
  <c r="E73" i="1"/>
  <c r="D73" i="1"/>
  <c r="C73" i="1"/>
  <c r="A73" i="1"/>
  <c r="C72" i="1"/>
  <c r="A72" i="1"/>
  <c r="E71" i="1"/>
  <c r="D71" i="1"/>
  <c r="C71" i="1"/>
  <c r="A71" i="1"/>
  <c r="E70" i="1"/>
  <c r="D70" i="1"/>
  <c r="C70" i="1"/>
  <c r="A70" i="1"/>
  <c r="E69" i="1"/>
  <c r="D69" i="1"/>
  <c r="C69" i="1"/>
  <c r="A69" i="1"/>
  <c r="E68" i="1"/>
  <c r="D68" i="1"/>
  <c r="C68" i="1"/>
  <c r="A68" i="1"/>
  <c r="E67" i="1"/>
  <c r="D67" i="1"/>
  <c r="C67" i="1"/>
  <c r="A67" i="1"/>
  <c r="C66" i="1"/>
  <c r="A66" i="1"/>
  <c r="E65" i="1"/>
  <c r="D65" i="1"/>
  <c r="C65" i="1"/>
  <c r="A65" i="1"/>
  <c r="E64" i="1"/>
  <c r="D64" i="1"/>
  <c r="C64" i="1"/>
  <c r="A64" i="1"/>
  <c r="E63" i="1"/>
  <c r="D63" i="1"/>
  <c r="C63" i="1"/>
  <c r="A63" i="1"/>
  <c r="C62" i="1"/>
  <c r="A62" i="1"/>
  <c r="E61" i="1"/>
  <c r="D61" i="1"/>
  <c r="C61" i="1"/>
  <c r="A61" i="1"/>
  <c r="E60" i="1"/>
  <c r="D60" i="1"/>
  <c r="C60" i="1"/>
  <c r="A60" i="1"/>
  <c r="E59" i="1"/>
  <c r="D59" i="1"/>
  <c r="C59" i="1"/>
  <c r="A59" i="1"/>
  <c r="C58" i="1"/>
  <c r="A58" i="1"/>
  <c r="E57" i="1"/>
  <c r="D57" i="1"/>
  <c r="C57" i="1"/>
  <c r="A57" i="1"/>
  <c r="C56" i="1"/>
  <c r="A56" i="1"/>
  <c r="E55" i="1"/>
  <c r="D55" i="1"/>
  <c r="C55" i="1"/>
  <c r="A55" i="1"/>
  <c r="C54" i="1"/>
  <c r="A54" i="1"/>
  <c r="E53" i="1"/>
  <c r="D53" i="1"/>
  <c r="C53" i="1"/>
  <c r="A53" i="1"/>
  <c r="E52" i="1"/>
  <c r="D52" i="1"/>
  <c r="C52" i="1"/>
  <c r="A52" i="1"/>
  <c r="E51" i="1"/>
  <c r="D51" i="1"/>
  <c r="C51" i="1"/>
  <c r="A51" i="1"/>
  <c r="E50" i="1"/>
  <c r="D50" i="1"/>
  <c r="C50" i="1"/>
  <c r="A50" i="1"/>
  <c r="E49" i="1"/>
  <c r="D49" i="1"/>
  <c r="C49" i="1"/>
  <c r="A49" i="1"/>
  <c r="C48" i="1"/>
  <c r="A48" i="1"/>
  <c r="G47" i="1"/>
  <c r="E47" i="1"/>
  <c r="D47" i="1"/>
  <c r="C47" i="1"/>
  <c r="A47" i="1"/>
  <c r="G46" i="1"/>
  <c r="E46" i="1"/>
  <c r="D46" i="1"/>
  <c r="C46" i="1"/>
  <c r="A46" i="1"/>
  <c r="C45" i="1"/>
  <c r="A45" i="1"/>
  <c r="C44" i="1"/>
  <c r="A44" i="1"/>
  <c r="G43" i="1"/>
  <c r="E43" i="1"/>
  <c r="D43" i="1"/>
  <c r="C43" i="1"/>
  <c r="A43" i="1"/>
  <c r="C42" i="1"/>
  <c r="A42" i="1"/>
  <c r="G41" i="1"/>
  <c r="E41" i="1"/>
  <c r="D41" i="1"/>
  <c r="C41" i="1"/>
  <c r="A41" i="1"/>
  <c r="G40" i="1"/>
  <c r="E40" i="1"/>
  <c r="D40" i="1"/>
  <c r="C40" i="1"/>
  <c r="A40" i="1"/>
  <c r="G39" i="1"/>
  <c r="E39" i="1"/>
  <c r="D39" i="1"/>
  <c r="C39" i="1"/>
  <c r="A39" i="1"/>
  <c r="G38" i="1"/>
  <c r="E38" i="1"/>
  <c r="D38" i="1"/>
  <c r="C38" i="1"/>
  <c r="A38" i="1"/>
  <c r="G37" i="1"/>
  <c r="E37" i="1"/>
  <c r="D37" i="1"/>
  <c r="C37" i="1"/>
  <c r="A37" i="1"/>
  <c r="G36" i="1"/>
  <c r="E36" i="1"/>
  <c r="D36" i="1"/>
  <c r="C36" i="1"/>
  <c r="A36" i="1"/>
  <c r="C35" i="1"/>
  <c r="A35" i="1"/>
  <c r="C34" i="1"/>
  <c r="A34" i="1"/>
  <c r="G33" i="1"/>
  <c r="E33" i="1"/>
  <c r="D33" i="1"/>
  <c r="C33" i="1"/>
  <c r="A33" i="1"/>
  <c r="G32" i="1"/>
  <c r="E32" i="1"/>
  <c r="D32" i="1"/>
  <c r="C32" i="1"/>
  <c r="A32" i="1"/>
  <c r="C31" i="1"/>
  <c r="A31" i="1"/>
  <c r="G30" i="1"/>
  <c r="E30" i="1"/>
  <c r="D30" i="1"/>
  <c r="C30" i="1"/>
  <c r="A30" i="1"/>
  <c r="G29" i="1"/>
  <c r="E29" i="1"/>
  <c r="D29" i="1"/>
  <c r="C29" i="1"/>
  <c r="A29" i="1"/>
  <c r="G28" i="1"/>
  <c r="E28" i="1"/>
  <c r="D28" i="1"/>
  <c r="C28" i="1"/>
  <c r="A28" i="1"/>
  <c r="G27" i="1"/>
  <c r="E27" i="1"/>
  <c r="D27" i="1"/>
  <c r="C27" i="1"/>
  <c r="A27" i="1"/>
  <c r="G26" i="1"/>
  <c r="E26" i="1"/>
  <c r="D26" i="1"/>
  <c r="C26" i="1"/>
  <c r="A26" i="1"/>
  <c r="C25" i="1"/>
  <c r="A25" i="1"/>
  <c r="G24" i="1"/>
  <c r="E24" i="1"/>
  <c r="D24" i="1"/>
  <c r="C24" i="1"/>
  <c r="A24" i="1"/>
  <c r="G23" i="1"/>
  <c r="E23" i="1"/>
  <c r="D23" i="1"/>
  <c r="C23" i="1"/>
  <c r="A23" i="1"/>
  <c r="G22" i="1"/>
  <c r="E22" i="1"/>
  <c r="D22" i="1"/>
  <c r="C22" i="1"/>
  <c r="A22" i="1"/>
  <c r="C21" i="1"/>
  <c r="A21" i="1"/>
  <c r="G20" i="1"/>
  <c r="E20" i="1"/>
  <c r="D20" i="1"/>
  <c r="C20" i="1"/>
  <c r="A20" i="1"/>
  <c r="G19" i="1"/>
  <c r="E19" i="1"/>
  <c r="D19" i="1"/>
  <c r="C19" i="1"/>
  <c r="A19" i="1"/>
  <c r="C18" i="1"/>
  <c r="A18" i="1"/>
  <c r="C17" i="1"/>
  <c r="A17" i="1"/>
  <c r="G610" i="1"/>
  <c r="F610" i="1"/>
  <c r="E610" i="1"/>
  <c r="D610" i="1"/>
  <c r="E609" i="1"/>
  <c r="D609" i="1"/>
  <c r="G608" i="1"/>
  <c r="E608" i="1"/>
  <c r="D608" i="1"/>
  <c r="G607" i="1"/>
  <c r="E607" i="1"/>
  <c r="D607" i="1"/>
  <c r="G605" i="1"/>
  <c r="E605" i="1"/>
  <c r="D605" i="1"/>
  <c r="G604" i="1"/>
  <c r="E604" i="1"/>
  <c r="D604" i="1"/>
  <c r="G602" i="1"/>
  <c r="E602" i="1"/>
  <c r="D602" i="1"/>
  <c r="G601" i="1"/>
  <c r="E601" i="1"/>
  <c r="D601" i="1"/>
  <c r="E598" i="1"/>
  <c r="D598" i="1"/>
  <c r="G597" i="1"/>
  <c r="E597" i="1"/>
  <c r="D597" i="1"/>
  <c r="G596" i="1"/>
  <c r="E596" i="1"/>
  <c r="D596" i="1"/>
  <c r="G595" i="1"/>
  <c r="E595" i="1"/>
  <c r="D595" i="1"/>
  <c r="G594" i="1"/>
  <c r="E594" i="1"/>
  <c r="D594" i="1"/>
  <c r="G591" i="1"/>
  <c r="E591" i="1"/>
  <c r="D591" i="1"/>
  <c r="G589" i="1"/>
  <c r="E589" i="1"/>
  <c r="D589" i="1"/>
  <c r="G588" i="1"/>
  <c r="E588" i="1"/>
  <c r="D588" i="1"/>
  <c r="G586" i="1"/>
  <c r="E586" i="1"/>
  <c r="D586" i="1"/>
  <c r="G585" i="1"/>
  <c r="E585" i="1"/>
  <c r="D585" i="1"/>
  <c r="G584" i="1"/>
  <c r="E584" i="1"/>
  <c r="D584" i="1"/>
  <c r="G583" i="1"/>
  <c r="E583" i="1"/>
  <c r="D583" i="1"/>
  <c r="G582" i="1"/>
  <c r="E582" i="1"/>
  <c r="D582" i="1"/>
  <c r="G581" i="1"/>
  <c r="E581" i="1"/>
  <c r="D581" i="1"/>
  <c r="G580" i="1"/>
  <c r="E580" i="1"/>
  <c r="D580" i="1"/>
  <c r="G579" i="1"/>
  <c r="E579" i="1"/>
  <c r="D579" i="1"/>
  <c r="G577" i="1"/>
  <c r="E577" i="1"/>
  <c r="D577" i="1"/>
  <c r="G576" i="1"/>
  <c r="E576" i="1"/>
  <c r="D576" i="1"/>
  <c r="G573" i="1"/>
  <c r="E573" i="1"/>
  <c r="D573" i="1"/>
  <c r="G572" i="1"/>
  <c r="E572" i="1"/>
  <c r="D572" i="1"/>
  <c r="G571" i="1"/>
  <c r="E571" i="1"/>
  <c r="D571" i="1"/>
  <c r="G570" i="1"/>
  <c r="E570" i="1"/>
  <c r="D570" i="1"/>
  <c r="G569" i="1"/>
  <c r="E569" i="1"/>
  <c r="D569" i="1"/>
  <c r="G568" i="1"/>
  <c r="E568" i="1"/>
  <c r="D568" i="1"/>
  <c r="G565" i="1"/>
  <c r="E565" i="1"/>
  <c r="D565" i="1"/>
  <c r="G564" i="1"/>
  <c r="E564" i="1"/>
  <c r="D564" i="1"/>
  <c r="G563" i="1"/>
  <c r="E563" i="1"/>
  <c r="D563" i="1"/>
  <c r="E561" i="1"/>
  <c r="D561" i="1"/>
  <c r="E560" i="1"/>
  <c r="D560" i="1"/>
  <c r="E558" i="1"/>
  <c r="D558" i="1"/>
  <c r="E557" i="1"/>
  <c r="D557" i="1"/>
  <c r="E556" i="1"/>
  <c r="D556" i="1"/>
  <c r="E554" i="1"/>
  <c r="D554" i="1"/>
  <c r="G553" i="1"/>
  <c r="E553" i="1"/>
  <c r="D553" i="1"/>
  <c r="G552" i="1"/>
  <c r="E552" i="1"/>
  <c r="D552" i="1"/>
  <c r="G551" i="1"/>
  <c r="E551" i="1"/>
  <c r="D551" i="1"/>
  <c r="G549" i="1"/>
  <c r="E549" i="1"/>
  <c r="D549" i="1"/>
  <c r="G548" i="1"/>
  <c r="E548" i="1"/>
  <c r="D548" i="1"/>
  <c r="G547" i="1"/>
  <c r="E547" i="1"/>
  <c r="D547" i="1"/>
  <c r="E545" i="1"/>
  <c r="D545" i="1"/>
  <c r="E544" i="1"/>
  <c r="D544" i="1"/>
  <c r="G542" i="1"/>
  <c r="E542" i="1"/>
  <c r="D542" i="1"/>
  <c r="G541" i="1"/>
  <c r="E541" i="1"/>
  <c r="D541" i="1"/>
  <c r="G539" i="1"/>
  <c r="E539" i="1"/>
  <c r="D539" i="1"/>
  <c r="G538" i="1"/>
  <c r="E538" i="1"/>
  <c r="D538" i="1"/>
  <c r="G536" i="1"/>
  <c r="E536" i="1"/>
  <c r="D536" i="1"/>
  <c r="G535" i="1"/>
  <c r="E535" i="1"/>
  <c r="D535" i="1"/>
  <c r="G534" i="1"/>
  <c r="E534" i="1"/>
  <c r="D534" i="1"/>
  <c r="G532" i="1"/>
  <c r="E532" i="1"/>
  <c r="D532" i="1"/>
  <c r="G531" i="1"/>
  <c r="E531" i="1"/>
  <c r="D531" i="1"/>
  <c r="G530" i="1"/>
  <c r="E530" i="1"/>
  <c r="D530" i="1"/>
  <c r="G529" i="1"/>
  <c r="E529" i="1"/>
  <c r="D529" i="1"/>
  <c r="G528" i="1"/>
  <c r="E528" i="1"/>
  <c r="D528" i="1"/>
  <c r="G526" i="1"/>
  <c r="E526" i="1"/>
  <c r="D526" i="1"/>
  <c r="G525" i="1"/>
  <c r="E525" i="1"/>
  <c r="D525" i="1"/>
  <c r="G524" i="1"/>
  <c r="E524" i="1"/>
  <c r="D524" i="1"/>
  <c r="G522" i="1"/>
  <c r="E522" i="1"/>
  <c r="D522" i="1"/>
  <c r="G521" i="1"/>
  <c r="E521" i="1"/>
  <c r="D521" i="1"/>
  <c r="G520" i="1"/>
  <c r="E520" i="1"/>
  <c r="D520" i="1"/>
  <c r="G518" i="1"/>
  <c r="E518" i="1"/>
  <c r="D518" i="1"/>
  <c r="G517" i="1"/>
  <c r="E517" i="1"/>
  <c r="D517" i="1"/>
  <c r="G515" i="1"/>
  <c r="E515" i="1"/>
  <c r="D515" i="1"/>
  <c r="G513" i="1"/>
  <c r="E513" i="1"/>
  <c r="D513" i="1"/>
  <c r="G511" i="1"/>
  <c r="E511" i="1"/>
  <c r="D511" i="1"/>
  <c r="G510" i="1"/>
  <c r="E510" i="1"/>
  <c r="D510" i="1"/>
  <c r="G509" i="1"/>
  <c r="E509" i="1"/>
  <c r="D509" i="1"/>
  <c r="G508" i="1"/>
  <c r="E508" i="1"/>
  <c r="D508" i="1"/>
  <c r="G507" i="1"/>
  <c r="E507" i="1"/>
  <c r="D507" i="1"/>
  <c r="G506" i="1"/>
  <c r="E506" i="1"/>
  <c r="D506" i="1"/>
  <c r="G505" i="1"/>
  <c r="E505" i="1"/>
  <c r="D505" i="1"/>
  <c r="G504" i="1"/>
  <c r="E504" i="1"/>
  <c r="D504" i="1"/>
  <c r="G503" i="1"/>
  <c r="E503" i="1"/>
  <c r="D503" i="1"/>
  <c r="G502" i="1"/>
  <c r="E502" i="1"/>
  <c r="D502" i="1"/>
  <c r="E499" i="1"/>
  <c r="D499" i="1"/>
  <c r="E498" i="1"/>
  <c r="D498" i="1"/>
  <c r="E496" i="1"/>
  <c r="D496" i="1"/>
  <c r="E493" i="1"/>
  <c r="D493" i="1"/>
  <c r="E492" i="1"/>
  <c r="D492" i="1"/>
  <c r="E491" i="1"/>
  <c r="D491" i="1"/>
  <c r="E490" i="1"/>
  <c r="D490" i="1"/>
  <c r="E489" i="1"/>
  <c r="D489" i="1"/>
  <c r="E488" i="1"/>
  <c r="D488" i="1"/>
  <c r="E486" i="1"/>
  <c r="D486" i="1"/>
  <c r="E485" i="1"/>
  <c r="D485" i="1"/>
  <c r="E484" i="1"/>
  <c r="D484" i="1"/>
  <c r="E483" i="1"/>
  <c r="D483" i="1"/>
  <c r="E481" i="1"/>
  <c r="D481" i="1"/>
  <c r="E480" i="1"/>
  <c r="D480" i="1"/>
  <c r="E479" i="1"/>
  <c r="D479" i="1"/>
  <c r="E478" i="1"/>
  <c r="D478" i="1"/>
  <c r="E477" i="1"/>
  <c r="D477" i="1"/>
  <c r="E475" i="1"/>
  <c r="D475" i="1"/>
  <c r="E474" i="1"/>
  <c r="D474" i="1"/>
  <c r="E473" i="1"/>
  <c r="D473" i="1"/>
  <c r="E472" i="1"/>
  <c r="D472" i="1"/>
  <c r="E471" i="1"/>
  <c r="D471" i="1"/>
  <c r="E470" i="1"/>
  <c r="D470" i="1"/>
  <c r="E469" i="1"/>
  <c r="D469" i="1"/>
  <c r="E467" i="1"/>
  <c r="D467" i="1"/>
  <c r="E466" i="1"/>
  <c r="D466" i="1"/>
  <c r="E465" i="1"/>
  <c r="D465" i="1"/>
  <c r="E464" i="1"/>
  <c r="D464" i="1"/>
  <c r="E463" i="1"/>
  <c r="D463" i="1"/>
  <c r="E462" i="1"/>
  <c r="D462" i="1"/>
  <c r="E461" i="1"/>
  <c r="D461" i="1"/>
  <c r="E460" i="1"/>
  <c r="D460" i="1"/>
  <c r="E459" i="1"/>
  <c r="D459" i="1"/>
  <c r="E458" i="1"/>
  <c r="D458" i="1"/>
  <c r="E457" i="1"/>
  <c r="D457" i="1"/>
  <c r="E456" i="1"/>
  <c r="D456" i="1"/>
  <c r="E454" i="1"/>
  <c r="D454" i="1"/>
  <c r="E453" i="1"/>
  <c r="D453" i="1"/>
  <c r="E452" i="1"/>
  <c r="D452" i="1"/>
  <c r="E451" i="1"/>
  <c r="D451" i="1"/>
  <c r="E449" i="1"/>
  <c r="D449" i="1"/>
  <c r="E448" i="1"/>
  <c r="D448" i="1"/>
  <c r="E447" i="1"/>
  <c r="D447" i="1"/>
  <c r="E446" i="1"/>
  <c r="D446" i="1"/>
  <c r="E445" i="1"/>
  <c r="D445" i="1"/>
  <c r="E444" i="1"/>
  <c r="D444" i="1"/>
  <c r="E443" i="1"/>
  <c r="D443" i="1"/>
  <c r="E442" i="1"/>
  <c r="D442" i="1"/>
  <c r="E440" i="1"/>
  <c r="D440" i="1"/>
  <c r="E439" i="1"/>
  <c r="D439" i="1"/>
  <c r="E438" i="1"/>
  <c r="D438" i="1"/>
  <c r="E437" i="1"/>
  <c r="D437" i="1"/>
  <c r="E436" i="1"/>
  <c r="D436" i="1"/>
  <c r="E435" i="1"/>
  <c r="D435" i="1"/>
  <c r="E434" i="1"/>
  <c r="D434" i="1"/>
  <c r="E433" i="1"/>
  <c r="D433" i="1"/>
  <c r="E432" i="1"/>
  <c r="D432" i="1"/>
  <c r="E430" i="1"/>
  <c r="D430" i="1"/>
  <c r="E429" i="1"/>
  <c r="D429" i="1"/>
  <c r="E428" i="1"/>
  <c r="D428" i="1"/>
  <c r="E427" i="1"/>
  <c r="D427" i="1"/>
  <c r="E426" i="1"/>
  <c r="D426" i="1"/>
  <c r="E425" i="1"/>
  <c r="D425" i="1"/>
  <c r="E424" i="1"/>
  <c r="D424" i="1"/>
  <c r="E423" i="1"/>
  <c r="D423" i="1"/>
  <c r="E422" i="1"/>
  <c r="D422" i="1"/>
  <c r="E421" i="1"/>
  <c r="D421" i="1"/>
  <c r="E420" i="1"/>
  <c r="D420" i="1"/>
  <c r="E419" i="1"/>
  <c r="D419" i="1"/>
  <c r="E418" i="1"/>
  <c r="D418" i="1"/>
  <c r="E417" i="1"/>
  <c r="D417" i="1"/>
  <c r="E416" i="1"/>
  <c r="D416" i="1"/>
  <c r="E415" i="1"/>
  <c r="D415" i="1"/>
  <c r="E414" i="1"/>
  <c r="D414" i="1"/>
  <c r="G412" i="1"/>
  <c r="E412" i="1"/>
  <c r="D412" i="1"/>
  <c r="E411" i="1"/>
  <c r="D411" i="1"/>
  <c r="E410" i="1"/>
  <c r="D410" i="1"/>
  <c r="E409" i="1"/>
  <c r="D409" i="1"/>
  <c r="G407" i="1"/>
  <c r="E407" i="1"/>
  <c r="D407" i="1"/>
  <c r="E406" i="1"/>
  <c r="D406" i="1"/>
  <c r="G405" i="1"/>
  <c r="E405" i="1"/>
  <c r="D405" i="1"/>
  <c r="E403" i="1"/>
  <c r="D403" i="1"/>
  <c r="E402" i="1"/>
  <c r="D402" i="1"/>
  <c r="G399" i="1"/>
  <c r="E399" i="1"/>
  <c r="D399" i="1"/>
  <c r="G398" i="1"/>
  <c r="E398" i="1"/>
  <c r="D398" i="1"/>
  <c r="G397" i="1"/>
  <c r="E397" i="1"/>
  <c r="D397" i="1"/>
  <c r="G396" i="1"/>
  <c r="E396" i="1"/>
  <c r="D396" i="1"/>
  <c r="G394" i="1"/>
  <c r="E394" i="1"/>
  <c r="D394" i="1"/>
  <c r="E391" i="1"/>
  <c r="D391" i="1"/>
  <c r="E390" i="1"/>
  <c r="D390" i="1"/>
  <c r="G388" i="1"/>
  <c r="E388" i="1"/>
  <c r="D388" i="1"/>
  <c r="G387" i="1"/>
  <c r="E387" i="1"/>
  <c r="D387" i="1"/>
  <c r="G386" i="1"/>
  <c r="E386" i="1"/>
  <c r="D386" i="1"/>
  <c r="G385" i="1"/>
  <c r="E385" i="1"/>
  <c r="D385" i="1"/>
  <c r="G384" i="1"/>
  <c r="E384" i="1"/>
  <c r="D384" i="1"/>
  <c r="G383" i="1"/>
  <c r="E383" i="1"/>
  <c r="D383" i="1"/>
  <c r="G382" i="1"/>
  <c r="E382" i="1"/>
  <c r="D382" i="1"/>
  <c r="E380" i="1"/>
  <c r="D380" i="1"/>
  <c r="E379" i="1"/>
  <c r="D379" i="1"/>
  <c r="E378" i="1"/>
  <c r="D378" i="1"/>
  <c r="E376" i="1"/>
  <c r="D376" i="1"/>
  <c r="E375" i="1"/>
  <c r="D375" i="1"/>
  <c r="E373" i="1"/>
  <c r="D373" i="1"/>
  <c r="E372" i="1"/>
  <c r="D372" i="1"/>
  <c r="E371" i="1"/>
  <c r="D371" i="1"/>
  <c r="G368" i="1"/>
  <c r="E368" i="1"/>
  <c r="D368" i="1"/>
  <c r="G367" i="1"/>
  <c r="E367" i="1"/>
  <c r="D367" i="1"/>
  <c r="E366" i="1"/>
  <c r="D366" i="1"/>
  <c r="G365" i="1"/>
  <c r="E365" i="1"/>
  <c r="D365" i="1"/>
  <c r="G364" i="1"/>
  <c r="E364" i="1"/>
  <c r="D364" i="1"/>
  <c r="G363" i="1"/>
  <c r="E363" i="1"/>
  <c r="D363" i="1"/>
  <c r="G361" i="1"/>
  <c r="E361" i="1"/>
  <c r="D361" i="1"/>
  <c r="G360" i="1"/>
  <c r="E360" i="1"/>
  <c r="D360" i="1"/>
  <c r="G359" i="1"/>
  <c r="E359" i="1"/>
  <c r="D359" i="1"/>
  <c r="G358" i="1"/>
  <c r="E358" i="1"/>
  <c r="D358" i="1"/>
  <c r="G356" i="1"/>
  <c r="E356" i="1"/>
  <c r="D356" i="1"/>
  <c r="G355" i="1"/>
  <c r="E355" i="1"/>
  <c r="D355" i="1"/>
  <c r="G354" i="1"/>
  <c r="E354" i="1"/>
  <c r="D354" i="1"/>
  <c r="G352" i="1"/>
  <c r="E352" i="1"/>
  <c r="D352" i="1"/>
  <c r="G351" i="1"/>
  <c r="E351" i="1"/>
  <c r="D351" i="1"/>
  <c r="E348" i="1"/>
  <c r="D348" i="1"/>
  <c r="E347" i="1"/>
  <c r="D347" i="1"/>
  <c r="E345" i="1"/>
  <c r="D345" i="1"/>
  <c r="E344" i="1"/>
  <c r="D344" i="1"/>
  <c r="E343" i="1"/>
  <c r="D343" i="1"/>
  <c r="E342" i="1"/>
  <c r="D342" i="1"/>
  <c r="E341" i="1"/>
  <c r="D341" i="1"/>
  <c r="E339" i="1"/>
  <c r="D339" i="1"/>
  <c r="E338" i="1"/>
  <c r="D338" i="1"/>
  <c r="E337" i="1"/>
  <c r="D337" i="1"/>
  <c r="E336" i="1"/>
  <c r="D336" i="1"/>
  <c r="G335" i="1"/>
  <c r="E335" i="1"/>
  <c r="D335" i="1"/>
  <c r="G334" i="1"/>
  <c r="E334" i="1"/>
  <c r="D334" i="1"/>
  <c r="G333" i="1"/>
  <c r="E333" i="1"/>
  <c r="D333" i="1"/>
  <c r="G332" i="1"/>
  <c r="E332" i="1"/>
  <c r="D332" i="1"/>
  <c r="G330" i="1"/>
  <c r="E330" i="1"/>
  <c r="D330" i="1"/>
  <c r="G329" i="1"/>
  <c r="E329" i="1"/>
  <c r="D329" i="1"/>
  <c r="G328" i="1"/>
  <c r="E328" i="1"/>
  <c r="D328" i="1"/>
  <c r="G326" i="1"/>
  <c r="E326" i="1"/>
  <c r="D326" i="1"/>
  <c r="G325" i="1"/>
  <c r="E325" i="1"/>
  <c r="D325" i="1"/>
  <c r="E324" i="1"/>
  <c r="D324" i="1"/>
  <c r="E322" i="1"/>
  <c r="D322" i="1"/>
  <c r="G321" i="1"/>
  <c r="E321" i="1"/>
  <c r="D321" i="1"/>
  <c r="E319" i="1"/>
  <c r="D319" i="1"/>
  <c r="G318" i="1"/>
  <c r="E318" i="1"/>
  <c r="D318" i="1"/>
  <c r="G317" i="1"/>
  <c r="E317" i="1"/>
  <c r="D317" i="1"/>
  <c r="E316" i="1"/>
  <c r="D316" i="1"/>
  <c r="G315" i="1"/>
  <c r="E315" i="1"/>
  <c r="D315" i="1"/>
  <c r="G314" i="1"/>
  <c r="E314" i="1"/>
  <c r="D314" i="1"/>
  <c r="G313" i="1"/>
  <c r="E313" i="1"/>
  <c r="D313" i="1"/>
  <c r="G312" i="1"/>
  <c r="E312" i="1"/>
  <c r="D312" i="1"/>
  <c r="E310" i="1"/>
  <c r="D310" i="1"/>
  <c r="E308" i="1"/>
  <c r="D308" i="1"/>
  <c r="E306" i="1"/>
  <c r="D306" i="1"/>
  <c r="G305" i="1"/>
  <c r="E305" i="1"/>
  <c r="D305" i="1"/>
  <c r="G304" i="1"/>
  <c r="E304" i="1"/>
  <c r="D304" i="1"/>
  <c r="G303" i="1"/>
  <c r="E303" i="1"/>
  <c r="D303" i="1"/>
  <c r="G302" i="1"/>
  <c r="E302" i="1"/>
  <c r="D302" i="1"/>
  <c r="E301" i="1"/>
  <c r="D301" i="1"/>
  <c r="G300" i="1"/>
  <c r="E300" i="1"/>
  <c r="D300" i="1"/>
  <c r="E298" i="1"/>
  <c r="D298" i="1"/>
  <c r="G297" i="1"/>
  <c r="E297" i="1"/>
  <c r="D297" i="1"/>
  <c r="G295" i="1"/>
  <c r="E295" i="1"/>
  <c r="D295" i="1"/>
  <c r="G294" i="1"/>
  <c r="E294" i="1"/>
  <c r="D294" i="1"/>
  <c r="G292" i="1"/>
  <c r="E292" i="1"/>
  <c r="D292" i="1"/>
  <c r="G291" i="1"/>
  <c r="E291" i="1"/>
  <c r="D291" i="1"/>
  <c r="G290" i="1"/>
  <c r="E290" i="1"/>
  <c r="D290" i="1"/>
  <c r="G288" i="1"/>
  <c r="E288" i="1"/>
  <c r="D288" i="1"/>
  <c r="G287" i="1"/>
  <c r="E287" i="1"/>
  <c r="D287" i="1"/>
  <c r="E285" i="1"/>
  <c r="D285" i="1"/>
  <c r="E282" i="1"/>
  <c r="D282" i="1"/>
  <c r="E281" i="1"/>
  <c r="D281" i="1"/>
  <c r="E279" i="1"/>
  <c r="D279" i="1"/>
  <c r="E278" i="1"/>
  <c r="D278" i="1"/>
  <c r="E277" i="1"/>
  <c r="D277" i="1"/>
  <c r="G274" i="1"/>
  <c r="E274" i="1"/>
  <c r="D274" i="1"/>
  <c r="G273" i="1"/>
  <c r="E273" i="1"/>
  <c r="D273" i="1"/>
  <c r="E272" i="1"/>
  <c r="D272" i="1"/>
  <c r="E271" i="1"/>
  <c r="D271" i="1"/>
  <c r="G270" i="1"/>
  <c r="E270" i="1"/>
  <c r="D270" i="1"/>
  <c r="G269" i="1"/>
  <c r="E269" i="1"/>
  <c r="D269" i="1"/>
  <c r="E267" i="1"/>
  <c r="D267" i="1"/>
  <c r="G266" i="1"/>
  <c r="E266" i="1"/>
  <c r="D266" i="1"/>
  <c r="G265" i="1"/>
  <c r="E265" i="1"/>
  <c r="D265" i="1"/>
  <c r="G264" i="1"/>
  <c r="E264" i="1"/>
  <c r="D264" i="1"/>
  <c r="G263" i="1"/>
  <c r="E263" i="1"/>
  <c r="D263" i="1"/>
  <c r="G261" i="1"/>
  <c r="E261" i="1"/>
  <c r="D261" i="1"/>
  <c r="G260" i="1"/>
  <c r="E260" i="1"/>
  <c r="D260" i="1"/>
  <c r="G259" i="1"/>
  <c r="E259" i="1"/>
  <c r="D259" i="1"/>
  <c r="G257" i="1"/>
  <c r="E257" i="1"/>
  <c r="D257" i="1"/>
  <c r="G256" i="1"/>
  <c r="E256" i="1"/>
  <c r="D256" i="1"/>
  <c r="E253" i="1"/>
  <c r="D253" i="1"/>
  <c r="E252" i="1"/>
  <c r="D252" i="1"/>
  <c r="E250" i="1"/>
  <c r="D250" i="1"/>
  <c r="E249" i="1"/>
  <c r="D249" i="1"/>
  <c r="E248" i="1"/>
  <c r="D248" i="1"/>
  <c r="E247" i="1"/>
  <c r="D247" i="1"/>
  <c r="E246" i="1"/>
  <c r="D246" i="1"/>
  <c r="E244" i="1"/>
  <c r="D244" i="1"/>
  <c r="E243" i="1"/>
  <c r="D243" i="1"/>
  <c r="E242" i="1"/>
  <c r="D242" i="1"/>
  <c r="E241" i="1"/>
  <c r="D241" i="1"/>
  <c r="G239" i="1"/>
  <c r="E239" i="1"/>
  <c r="D239" i="1"/>
  <c r="G238" i="1"/>
  <c r="E238" i="1"/>
  <c r="D238" i="1"/>
  <c r="G237" i="1"/>
  <c r="E237" i="1"/>
  <c r="D237" i="1"/>
  <c r="G236" i="1"/>
  <c r="E236" i="1"/>
  <c r="D236" i="1"/>
  <c r="G235" i="1"/>
  <c r="E235" i="1"/>
  <c r="D235" i="1"/>
  <c r="G233" i="1"/>
  <c r="E233" i="1"/>
  <c r="D233" i="1"/>
  <c r="G232" i="1"/>
  <c r="E232" i="1"/>
  <c r="D232" i="1"/>
  <c r="G231" i="1"/>
  <c r="E231" i="1"/>
  <c r="D231" i="1"/>
  <c r="G229" i="1"/>
  <c r="E229" i="1"/>
  <c r="D229" i="1"/>
  <c r="G228" i="1"/>
  <c r="E228" i="1"/>
  <c r="D228" i="1"/>
  <c r="G227" i="1"/>
  <c r="E227" i="1"/>
  <c r="D227" i="1"/>
  <c r="G226" i="1"/>
  <c r="E226" i="1"/>
  <c r="D226" i="1"/>
  <c r="E224" i="1"/>
  <c r="D224" i="1"/>
  <c r="E223" i="1"/>
  <c r="D223" i="1"/>
  <c r="E222" i="1"/>
  <c r="D222" i="1"/>
  <c r="E221" i="1"/>
  <c r="D221" i="1"/>
  <c r="E219" i="1"/>
  <c r="D219" i="1"/>
  <c r="G218" i="1"/>
  <c r="E218" i="1"/>
  <c r="D218" i="1"/>
  <c r="E216" i="1"/>
  <c r="D216" i="1"/>
  <c r="E215" i="1"/>
  <c r="D215" i="1"/>
  <c r="E214" i="1"/>
  <c r="D214" i="1"/>
  <c r="E213" i="1"/>
  <c r="D213" i="1"/>
  <c r="E212" i="1"/>
  <c r="D212" i="1"/>
  <c r="E211" i="1"/>
  <c r="D211" i="1"/>
  <c r="E210" i="1"/>
  <c r="D210" i="1"/>
  <c r="E209" i="1"/>
  <c r="D209" i="1"/>
  <c r="E207" i="1"/>
  <c r="D207" i="1"/>
  <c r="E205" i="1"/>
  <c r="D205" i="1"/>
  <c r="E203" i="1"/>
  <c r="D203" i="1"/>
  <c r="E202" i="1"/>
  <c r="D202" i="1"/>
  <c r="E201" i="1"/>
  <c r="D201" i="1"/>
  <c r="E200" i="1"/>
  <c r="D200" i="1"/>
  <c r="E199" i="1"/>
  <c r="D199" i="1"/>
  <c r="E198" i="1"/>
  <c r="D198" i="1"/>
  <c r="E197" i="1"/>
  <c r="D197" i="1"/>
  <c r="E195" i="1"/>
  <c r="D195" i="1"/>
  <c r="E194" i="1"/>
  <c r="D194" i="1"/>
  <c r="G192" i="1"/>
  <c r="E192" i="1"/>
  <c r="D192" i="1"/>
  <c r="G191" i="1"/>
  <c r="E191" i="1"/>
  <c r="D191" i="1"/>
  <c r="G190" i="1"/>
  <c r="E190" i="1"/>
  <c r="D190" i="1"/>
  <c r="G188" i="1"/>
  <c r="E188" i="1"/>
  <c r="D188" i="1"/>
  <c r="G187" i="1"/>
  <c r="E187" i="1"/>
  <c r="D187" i="1"/>
  <c r="G186" i="1"/>
  <c r="E186" i="1"/>
  <c r="D186" i="1"/>
  <c r="G185" i="1"/>
  <c r="E185" i="1"/>
  <c r="D185" i="1"/>
  <c r="G183" i="1"/>
  <c r="E183" i="1"/>
  <c r="D183" i="1"/>
  <c r="E181" i="1"/>
  <c r="D181" i="1"/>
  <c r="E180" i="1"/>
  <c r="D180" i="1"/>
  <c r="E178" i="1"/>
  <c r="D178" i="1"/>
  <c r="C175" i="1"/>
  <c r="A175" i="1"/>
  <c r="E435" i="3"/>
  <c r="F609" i="1" s="1"/>
  <c r="E434" i="3"/>
  <c r="F608" i="1" s="1"/>
  <c r="E433" i="3"/>
  <c r="F607" i="1" s="1"/>
  <c r="E431" i="3"/>
  <c r="F605" i="1" s="1"/>
  <c r="E430" i="3"/>
  <c r="F604" i="1" s="1"/>
  <c r="E428" i="3"/>
  <c r="F602" i="1" s="1"/>
  <c r="E427" i="3"/>
  <c r="F601" i="1" s="1"/>
  <c r="E424" i="3"/>
  <c r="E423" i="3"/>
  <c r="F597" i="1" s="1"/>
  <c r="E422" i="3"/>
  <c r="F596" i="1" s="1"/>
  <c r="E421" i="3"/>
  <c r="F595" i="1" s="1"/>
  <c r="E420" i="3"/>
  <c r="F594" i="1" s="1"/>
  <c r="E417" i="3"/>
  <c r="F591" i="1" s="1"/>
  <c r="E415" i="3"/>
  <c r="F589" i="1" s="1"/>
  <c r="E414" i="3"/>
  <c r="E412" i="3"/>
  <c r="F586" i="1" s="1"/>
  <c r="E411" i="3"/>
  <c r="F585" i="1" s="1"/>
  <c r="E410" i="3"/>
  <c r="F584" i="1" s="1"/>
  <c r="E409" i="3"/>
  <c r="F583" i="1" s="1"/>
  <c r="E408" i="3"/>
  <c r="F582" i="1" s="1"/>
  <c r="E407" i="3"/>
  <c r="F581" i="1" s="1"/>
  <c r="E406" i="3"/>
  <c r="F580" i="1" s="1"/>
  <c r="E405" i="3"/>
  <c r="F579" i="1" s="1"/>
  <c r="E403" i="3"/>
  <c r="F577" i="1" s="1"/>
  <c r="E402" i="3"/>
  <c r="F576" i="1" s="1"/>
  <c r="E399" i="3"/>
  <c r="F573" i="1" s="1"/>
  <c r="E398" i="3"/>
  <c r="F572" i="1" s="1"/>
  <c r="E397" i="3"/>
  <c r="F571" i="1" s="1"/>
  <c r="E396" i="3"/>
  <c r="F570" i="1" s="1"/>
  <c r="E395" i="3"/>
  <c r="F569" i="1" s="1"/>
  <c r="E394" i="3"/>
  <c r="F568" i="1" s="1"/>
  <c r="E391" i="3"/>
  <c r="F565" i="1" s="1"/>
  <c r="E390" i="3"/>
  <c r="F564" i="1" s="1"/>
  <c r="E389" i="3"/>
  <c r="F563" i="1" s="1"/>
  <c r="E387" i="3"/>
  <c r="F561" i="1" s="1"/>
  <c r="E386" i="3"/>
  <c r="F560" i="1" s="1"/>
  <c r="E384" i="3"/>
  <c r="F558" i="1" s="1"/>
  <c r="E383" i="3"/>
  <c r="F557" i="1" s="1"/>
  <c r="E382" i="3"/>
  <c r="F556" i="1" s="1"/>
  <c r="E380" i="3"/>
  <c r="F554" i="1" s="1"/>
  <c r="E379" i="3"/>
  <c r="F553" i="1" s="1"/>
  <c r="E378" i="3"/>
  <c r="F552" i="1" s="1"/>
  <c r="E377" i="3"/>
  <c r="F551" i="1" s="1"/>
  <c r="E375" i="3"/>
  <c r="F549" i="1" s="1"/>
  <c r="E374" i="3"/>
  <c r="F548" i="1" s="1"/>
  <c r="E373" i="3"/>
  <c r="F547" i="1" s="1"/>
  <c r="E371" i="3"/>
  <c r="E370" i="3"/>
  <c r="F544" i="1" s="1"/>
  <c r="E368" i="3"/>
  <c r="F542" i="1" s="1"/>
  <c r="E367" i="3"/>
  <c r="F541" i="1" s="1"/>
  <c r="E365" i="3"/>
  <c r="F539" i="1" s="1"/>
  <c r="E364" i="3"/>
  <c r="F538" i="1" s="1"/>
  <c r="E362" i="3"/>
  <c r="F536" i="1" s="1"/>
  <c r="E361" i="3"/>
  <c r="F535" i="1" s="1"/>
  <c r="E360" i="3"/>
  <c r="F534" i="1" s="1"/>
  <c r="E358" i="3"/>
  <c r="F532" i="1" s="1"/>
  <c r="E357" i="3"/>
  <c r="F531" i="1" s="1"/>
  <c r="E356" i="3"/>
  <c r="F530" i="1" s="1"/>
  <c r="E355" i="3"/>
  <c r="F529" i="1" s="1"/>
  <c r="E354" i="3"/>
  <c r="F528" i="1" s="1"/>
  <c r="E352" i="3"/>
  <c r="F526" i="1" s="1"/>
  <c r="E351" i="3"/>
  <c r="F525" i="1" s="1"/>
  <c r="E350" i="3"/>
  <c r="F524" i="1" s="1"/>
  <c r="E348" i="3"/>
  <c r="F522" i="1" s="1"/>
  <c r="E347" i="3"/>
  <c r="F521" i="1" s="1"/>
  <c r="E346" i="3"/>
  <c r="F520" i="1" s="1"/>
  <c r="E344" i="3"/>
  <c r="F518" i="1" s="1"/>
  <c r="E343" i="3"/>
  <c r="F517" i="1" s="1"/>
  <c r="E341" i="3"/>
  <c r="F515" i="1" s="1"/>
  <c r="E339" i="3"/>
  <c r="F513" i="1" s="1"/>
  <c r="E337" i="3"/>
  <c r="F511" i="1" s="1"/>
  <c r="E336" i="3"/>
  <c r="F510" i="1" s="1"/>
  <c r="E335" i="3"/>
  <c r="F509" i="1" s="1"/>
  <c r="E334" i="3"/>
  <c r="F508" i="1" s="1"/>
  <c r="E333" i="3"/>
  <c r="F507" i="1" s="1"/>
  <c r="E332" i="3"/>
  <c r="F506" i="1" s="1"/>
  <c r="E331" i="3"/>
  <c r="F505" i="1" s="1"/>
  <c r="E330" i="3"/>
  <c r="F504" i="1" s="1"/>
  <c r="E329" i="3"/>
  <c r="F503" i="1" s="1"/>
  <c r="E328" i="3"/>
  <c r="F502" i="1" s="1"/>
  <c r="E325" i="3"/>
  <c r="F499" i="1" s="1"/>
  <c r="E324" i="3"/>
  <c r="F498" i="1" s="1"/>
  <c r="E322" i="3"/>
  <c r="F496" i="1" s="1"/>
  <c r="E319" i="3"/>
  <c r="F493" i="1" s="1"/>
  <c r="E318" i="3"/>
  <c r="F492" i="1" s="1"/>
  <c r="E317" i="3"/>
  <c r="F491" i="1" s="1"/>
  <c r="E316" i="3"/>
  <c r="F490" i="1" s="1"/>
  <c r="E315" i="3"/>
  <c r="F489" i="1" s="1"/>
  <c r="E314" i="3"/>
  <c r="F488" i="1" s="1"/>
  <c r="E312" i="3"/>
  <c r="F486" i="1" s="1"/>
  <c r="E311" i="3"/>
  <c r="F485" i="1" s="1"/>
  <c r="E310" i="3"/>
  <c r="F484" i="1" s="1"/>
  <c r="E309" i="3"/>
  <c r="F483" i="1" s="1"/>
  <c r="E307" i="3"/>
  <c r="F481" i="1" s="1"/>
  <c r="E306" i="3"/>
  <c r="E305" i="3"/>
  <c r="F479" i="1" s="1"/>
  <c r="E304" i="3"/>
  <c r="F478" i="1" s="1"/>
  <c r="E303" i="3"/>
  <c r="F477" i="1" s="1"/>
  <c r="E301" i="3"/>
  <c r="F475" i="1" s="1"/>
  <c r="E300" i="3"/>
  <c r="F474" i="1" s="1"/>
  <c r="E299" i="3"/>
  <c r="F473" i="1" s="1"/>
  <c r="E298" i="3"/>
  <c r="F472" i="1" s="1"/>
  <c r="E297" i="3"/>
  <c r="F471" i="1" s="1"/>
  <c r="E296" i="3"/>
  <c r="F470" i="1" s="1"/>
  <c r="E295" i="3"/>
  <c r="F469" i="1" s="1"/>
  <c r="E293" i="3"/>
  <c r="F467" i="1" s="1"/>
  <c r="E292" i="3"/>
  <c r="F466" i="1" s="1"/>
  <c r="E291" i="3"/>
  <c r="F465" i="1" s="1"/>
  <c r="E290" i="3"/>
  <c r="F464" i="1" s="1"/>
  <c r="E289" i="3"/>
  <c r="F463" i="1" s="1"/>
  <c r="E288" i="3"/>
  <c r="F462" i="1" s="1"/>
  <c r="E287" i="3"/>
  <c r="F461" i="1" s="1"/>
  <c r="E286" i="3"/>
  <c r="F460" i="1" s="1"/>
  <c r="E285" i="3"/>
  <c r="F285" i="3" s="1"/>
  <c r="G459" i="1" s="1"/>
  <c r="E284" i="3"/>
  <c r="F458" i="1" s="1"/>
  <c r="E283" i="3"/>
  <c r="F457" i="1" s="1"/>
  <c r="E282" i="3"/>
  <c r="F456" i="1" s="1"/>
  <c r="E280" i="3"/>
  <c r="F454" i="1" s="1"/>
  <c r="E279" i="3"/>
  <c r="F453" i="1" s="1"/>
  <c r="E278" i="3"/>
  <c r="F452" i="1" s="1"/>
  <c r="E277" i="3"/>
  <c r="F451" i="1" s="1"/>
  <c r="E275" i="3"/>
  <c r="F449" i="1" s="1"/>
  <c r="E274" i="3"/>
  <c r="F448" i="1" s="1"/>
  <c r="E273" i="3"/>
  <c r="F447" i="1" s="1"/>
  <c r="E272" i="3"/>
  <c r="F446" i="1" s="1"/>
  <c r="E271" i="3"/>
  <c r="F445" i="1" s="1"/>
  <c r="E270" i="3"/>
  <c r="F444" i="1" s="1"/>
  <c r="E269" i="3"/>
  <c r="F443" i="1" s="1"/>
  <c r="E268" i="3"/>
  <c r="F442" i="1" s="1"/>
  <c r="E266" i="3"/>
  <c r="F440" i="1" s="1"/>
  <c r="E265" i="3"/>
  <c r="F439" i="1" s="1"/>
  <c r="E264" i="3"/>
  <c r="F438" i="1" s="1"/>
  <c r="E263" i="3"/>
  <c r="F437" i="1" s="1"/>
  <c r="E262" i="3"/>
  <c r="F436" i="1" s="1"/>
  <c r="E261" i="3"/>
  <c r="F435" i="1" s="1"/>
  <c r="E260" i="3"/>
  <c r="F434" i="1" s="1"/>
  <c r="E259" i="3"/>
  <c r="F433" i="1" s="1"/>
  <c r="E258" i="3"/>
  <c r="F432" i="1" s="1"/>
  <c r="E256" i="3"/>
  <c r="F430" i="1" s="1"/>
  <c r="E255" i="3"/>
  <c r="F429" i="1" s="1"/>
  <c r="E254" i="3"/>
  <c r="F428" i="1" s="1"/>
  <c r="E253" i="3"/>
  <c r="F427" i="1" s="1"/>
  <c r="E252" i="3"/>
  <c r="E251" i="3"/>
  <c r="F425" i="1" s="1"/>
  <c r="E250" i="3"/>
  <c r="F424" i="1" s="1"/>
  <c r="E249" i="3"/>
  <c r="F249" i="3" s="1"/>
  <c r="G423" i="1" s="1"/>
  <c r="E248" i="3"/>
  <c r="F422" i="1" s="1"/>
  <c r="E247" i="3"/>
  <c r="F421" i="1" s="1"/>
  <c r="E246" i="3"/>
  <c r="F420" i="1" s="1"/>
  <c r="E245" i="3"/>
  <c r="F419" i="1" s="1"/>
  <c r="E244" i="3"/>
  <c r="F418" i="1" s="1"/>
  <c r="E243" i="3"/>
  <c r="F417" i="1" s="1"/>
  <c r="E242" i="3"/>
  <c r="F416" i="1" s="1"/>
  <c r="E241" i="3"/>
  <c r="F415" i="1" s="1"/>
  <c r="E240" i="3"/>
  <c r="F414" i="1" s="1"/>
  <c r="E238" i="3"/>
  <c r="F412" i="1" s="1"/>
  <c r="E237" i="3"/>
  <c r="F411" i="1" s="1"/>
  <c r="E236" i="3"/>
  <c r="F410" i="1" s="1"/>
  <c r="E235" i="3"/>
  <c r="E233" i="3"/>
  <c r="F407" i="1" s="1"/>
  <c r="E232" i="3"/>
  <c r="F406" i="1" s="1"/>
  <c r="E231" i="3"/>
  <c r="F405" i="1" s="1"/>
  <c r="E229" i="3"/>
  <c r="F403" i="1" s="1"/>
  <c r="E228" i="3"/>
  <c r="F402" i="1" s="1"/>
  <c r="E225" i="3"/>
  <c r="F399" i="1" s="1"/>
  <c r="E224" i="3"/>
  <c r="F398" i="1" s="1"/>
  <c r="E223" i="3"/>
  <c r="F397" i="1" s="1"/>
  <c r="E222" i="3"/>
  <c r="F396" i="1" s="1"/>
  <c r="E220" i="3"/>
  <c r="F394" i="1" s="1"/>
  <c r="E217" i="3"/>
  <c r="F391" i="1" s="1"/>
  <c r="E216" i="3"/>
  <c r="F390" i="1" s="1"/>
  <c r="E214" i="3"/>
  <c r="F388" i="1" s="1"/>
  <c r="E213" i="3"/>
  <c r="F387" i="1" s="1"/>
  <c r="E212" i="3"/>
  <c r="F386" i="1" s="1"/>
  <c r="E211" i="3"/>
  <c r="F385" i="1" s="1"/>
  <c r="E210" i="3"/>
  <c r="F384" i="1" s="1"/>
  <c r="E209" i="3"/>
  <c r="F383" i="1" s="1"/>
  <c r="E208" i="3"/>
  <c r="F382" i="1" s="1"/>
  <c r="E206" i="3"/>
  <c r="F380" i="1" s="1"/>
  <c r="E205" i="3"/>
  <c r="F379" i="1" s="1"/>
  <c r="E204" i="3"/>
  <c r="F378" i="1" s="1"/>
  <c r="E202" i="3"/>
  <c r="F376" i="1" s="1"/>
  <c r="E201" i="3"/>
  <c r="F375" i="1" s="1"/>
  <c r="E199" i="3"/>
  <c r="F373" i="1" s="1"/>
  <c r="E198" i="3"/>
  <c r="F372" i="1" s="1"/>
  <c r="E197" i="3"/>
  <c r="F371" i="1" s="1"/>
  <c r="E194" i="3"/>
  <c r="F368" i="1" s="1"/>
  <c r="E193" i="3"/>
  <c r="F367" i="1" s="1"/>
  <c r="E192" i="3"/>
  <c r="F366" i="1" s="1"/>
  <c r="E191" i="3"/>
  <c r="F365" i="1" s="1"/>
  <c r="E190" i="3"/>
  <c r="F364" i="1" s="1"/>
  <c r="E189" i="3"/>
  <c r="F363" i="1" s="1"/>
  <c r="E187" i="3"/>
  <c r="F361" i="1" s="1"/>
  <c r="E186" i="3"/>
  <c r="F360" i="1" s="1"/>
  <c r="E185" i="3"/>
  <c r="F359" i="1" s="1"/>
  <c r="E184" i="3"/>
  <c r="F358" i="1" s="1"/>
  <c r="E182" i="3"/>
  <c r="F356" i="1" s="1"/>
  <c r="E181" i="3"/>
  <c r="F355" i="1" s="1"/>
  <c r="E180" i="3"/>
  <c r="F354" i="1" s="1"/>
  <c r="E178" i="3"/>
  <c r="F352" i="1" s="1"/>
  <c r="E177" i="3"/>
  <c r="F351" i="1" s="1"/>
  <c r="E174" i="3"/>
  <c r="F348" i="1" s="1"/>
  <c r="E173" i="3"/>
  <c r="F347" i="1" s="1"/>
  <c r="E171" i="3"/>
  <c r="F345" i="1" s="1"/>
  <c r="E170" i="3"/>
  <c r="F344" i="1" s="1"/>
  <c r="E169" i="3"/>
  <c r="F343" i="1" s="1"/>
  <c r="E168" i="3"/>
  <c r="E167" i="3"/>
  <c r="F341" i="1" s="1"/>
  <c r="E165" i="3"/>
  <c r="F339" i="1" s="1"/>
  <c r="E164" i="3"/>
  <c r="F338" i="1" s="1"/>
  <c r="E163" i="3"/>
  <c r="F337" i="1" s="1"/>
  <c r="E162" i="3"/>
  <c r="F336" i="1" s="1"/>
  <c r="E161" i="3"/>
  <c r="F335" i="1" s="1"/>
  <c r="E160" i="3"/>
  <c r="F334" i="1" s="1"/>
  <c r="E159" i="3"/>
  <c r="F333" i="1" s="1"/>
  <c r="E158" i="3"/>
  <c r="F332" i="1" s="1"/>
  <c r="E156" i="3"/>
  <c r="F330" i="1" s="1"/>
  <c r="E155" i="3"/>
  <c r="F329" i="1" s="1"/>
  <c r="E154" i="3"/>
  <c r="F328" i="1" s="1"/>
  <c r="E152" i="3"/>
  <c r="F326" i="1" s="1"/>
  <c r="E151" i="3"/>
  <c r="F325" i="1" s="1"/>
  <c r="E150" i="3"/>
  <c r="F324" i="1" s="1"/>
  <c r="E148" i="3"/>
  <c r="F322" i="1" s="1"/>
  <c r="E147" i="3"/>
  <c r="F321" i="1" s="1"/>
  <c r="E145" i="3"/>
  <c r="F319" i="1" s="1"/>
  <c r="E144" i="3"/>
  <c r="F318" i="1" s="1"/>
  <c r="E143" i="3"/>
  <c r="F317" i="1" s="1"/>
  <c r="E142" i="3"/>
  <c r="F316" i="1" s="1"/>
  <c r="E141" i="3"/>
  <c r="F315" i="1" s="1"/>
  <c r="E140" i="3"/>
  <c r="F314" i="1" s="1"/>
  <c r="E139" i="3"/>
  <c r="F313" i="1" s="1"/>
  <c r="E138" i="3"/>
  <c r="F312" i="1" s="1"/>
  <c r="E136" i="3"/>
  <c r="F310" i="1" s="1"/>
  <c r="E134" i="3"/>
  <c r="F308" i="1" s="1"/>
  <c r="E132" i="3"/>
  <c r="F306" i="1" s="1"/>
  <c r="E131" i="3"/>
  <c r="F305" i="1" s="1"/>
  <c r="E130" i="3"/>
  <c r="F304" i="1" s="1"/>
  <c r="E129" i="3"/>
  <c r="F303" i="1" s="1"/>
  <c r="E128" i="3"/>
  <c r="F302" i="1" s="1"/>
  <c r="E127" i="3"/>
  <c r="F301" i="1" s="1"/>
  <c r="E126" i="3"/>
  <c r="F300" i="1" s="1"/>
  <c r="E124" i="3"/>
  <c r="F298" i="1" s="1"/>
  <c r="E123" i="3"/>
  <c r="F297" i="1" s="1"/>
  <c r="E121" i="3"/>
  <c r="F295" i="1" s="1"/>
  <c r="E120" i="3"/>
  <c r="F294" i="1" s="1"/>
  <c r="E118" i="3"/>
  <c r="F292" i="1" s="1"/>
  <c r="E117" i="3"/>
  <c r="F291" i="1" s="1"/>
  <c r="E116" i="3"/>
  <c r="F290" i="1" s="1"/>
  <c r="E114" i="3"/>
  <c r="F288" i="1" s="1"/>
  <c r="E113" i="3"/>
  <c r="F287" i="1" s="1"/>
  <c r="E111" i="3"/>
  <c r="F285" i="1" s="1"/>
  <c r="E108" i="3"/>
  <c r="F282" i="1" s="1"/>
  <c r="E107" i="3"/>
  <c r="F281" i="1" s="1"/>
  <c r="E105" i="3"/>
  <c r="F279" i="1" s="1"/>
  <c r="G278" i="1"/>
  <c r="F277" i="1"/>
  <c r="E102" i="3"/>
  <c r="F274" i="1" s="1"/>
  <c r="E101" i="3"/>
  <c r="F273" i="1" s="1"/>
  <c r="E100" i="3"/>
  <c r="F272" i="1" s="1"/>
  <c r="E99" i="3"/>
  <c r="F271" i="1" s="1"/>
  <c r="E98" i="3"/>
  <c r="F270" i="1" s="1"/>
  <c r="E97" i="3"/>
  <c r="F269" i="1" s="1"/>
  <c r="E95" i="3"/>
  <c r="F267" i="1" s="1"/>
  <c r="E94" i="3"/>
  <c r="F266" i="1" s="1"/>
  <c r="E93" i="3"/>
  <c r="F265" i="1" s="1"/>
  <c r="E92" i="3"/>
  <c r="F264" i="1" s="1"/>
  <c r="E91" i="3"/>
  <c r="F263" i="1" s="1"/>
  <c r="E89" i="3"/>
  <c r="F261" i="1" s="1"/>
  <c r="E88" i="3"/>
  <c r="F260" i="1" s="1"/>
  <c r="E87" i="3"/>
  <c r="F259" i="1" s="1"/>
  <c r="E85" i="3"/>
  <c r="F257" i="1" s="1"/>
  <c r="E84" i="3"/>
  <c r="F256" i="1" s="1"/>
  <c r="E81" i="3"/>
  <c r="F253" i="1" s="1"/>
  <c r="E80" i="3"/>
  <c r="F80" i="3" s="1"/>
  <c r="G252" i="1" s="1"/>
  <c r="E78" i="3"/>
  <c r="F250" i="1" s="1"/>
  <c r="E77" i="3"/>
  <c r="F249" i="1" s="1"/>
  <c r="E76" i="3"/>
  <c r="F248" i="1" s="1"/>
  <c r="E75" i="3"/>
  <c r="F247" i="1" s="1"/>
  <c r="E74" i="3"/>
  <c r="F246" i="1" s="1"/>
  <c r="E72" i="3"/>
  <c r="F244" i="1" s="1"/>
  <c r="E71" i="3"/>
  <c r="F243" i="1" s="1"/>
  <c r="E70" i="3"/>
  <c r="F242" i="1" s="1"/>
  <c r="E69" i="3"/>
  <c r="F241" i="1" s="1"/>
  <c r="E67" i="3"/>
  <c r="F239" i="1" s="1"/>
  <c r="E66" i="3"/>
  <c r="F238" i="1" s="1"/>
  <c r="E65" i="3"/>
  <c r="F237" i="1" s="1"/>
  <c r="E64" i="3"/>
  <c r="F236" i="1" s="1"/>
  <c r="E63" i="3"/>
  <c r="E62" i="3" s="1"/>
  <c r="F234" i="1" s="1"/>
  <c r="E61" i="3"/>
  <c r="F233" i="1" s="1"/>
  <c r="E60" i="3"/>
  <c r="F232" i="1" s="1"/>
  <c r="E59" i="3"/>
  <c r="F231" i="1" s="1"/>
  <c r="E57" i="3"/>
  <c r="F229" i="1" s="1"/>
  <c r="E56" i="3"/>
  <c r="F228" i="1" s="1"/>
  <c r="E55" i="3"/>
  <c r="F227" i="1" s="1"/>
  <c r="E54" i="3"/>
  <c r="F226" i="1" s="1"/>
  <c r="E52" i="3"/>
  <c r="F224" i="1" s="1"/>
  <c r="E51" i="3"/>
  <c r="F223" i="1" s="1"/>
  <c r="E50" i="3"/>
  <c r="F222" i="1" s="1"/>
  <c r="E49" i="3"/>
  <c r="F221" i="1" s="1"/>
  <c r="E47" i="3"/>
  <c r="F219" i="1" s="1"/>
  <c r="E46" i="3"/>
  <c r="F218" i="1" s="1"/>
  <c r="E44" i="3"/>
  <c r="F216" i="1" s="1"/>
  <c r="E43" i="3"/>
  <c r="F43" i="3" s="1"/>
  <c r="G215" i="1" s="1"/>
  <c r="E42" i="3"/>
  <c r="F42" i="3" s="1"/>
  <c r="G214" i="1" s="1"/>
  <c r="E41" i="3"/>
  <c r="F213" i="1" s="1"/>
  <c r="E40" i="3"/>
  <c r="F212" i="1" s="1"/>
  <c r="E39" i="3"/>
  <c r="F39" i="3" s="1"/>
  <c r="G211" i="1" s="1"/>
  <c r="E38" i="3"/>
  <c r="F38" i="3" s="1"/>
  <c r="G210" i="1" s="1"/>
  <c r="E37" i="3"/>
  <c r="F209" i="1" s="1"/>
  <c r="E35" i="3"/>
  <c r="F207" i="1" s="1"/>
  <c r="E33" i="3"/>
  <c r="F205" i="1" s="1"/>
  <c r="E31" i="3"/>
  <c r="F31" i="3" s="1"/>
  <c r="G203" i="1" s="1"/>
  <c r="E30" i="3"/>
  <c r="F202" i="1" s="1"/>
  <c r="E29" i="3"/>
  <c r="F201" i="1" s="1"/>
  <c r="E28" i="3"/>
  <c r="F28" i="3" s="1"/>
  <c r="G200" i="1" s="1"/>
  <c r="E27" i="3"/>
  <c r="F27" i="3" s="1"/>
  <c r="G199" i="1" s="1"/>
  <c r="E26" i="3"/>
  <c r="F26" i="3" s="1"/>
  <c r="G198" i="1" s="1"/>
  <c r="E25" i="3"/>
  <c r="F197" i="1" s="1"/>
  <c r="E23" i="3"/>
  <c r="F23" i="3" s="1"/>
  <c r="G195" i="1" s="1"/>
  <c r="E22" i="3"/>
  <c r="F22" i="3" s="1"/>
  <c r="G194" i="1" s="1"/>
  <c r="E20" i="3"/>
  <c r="F192" i="1" s="1"/>
  <c r="E19" i="3"/>
  <c r="F191" i="1" s="1"/>
  <c r="E18" i="3"/>
  <c r="F190" i="1" s="1"/>
  <c r="E16" i="3"/>
  <c r="F188" i="1" s="1"/>
  <c r="E15" i="3"/>
  <c r="F187" i="1" s="1"/>
  <c r="E14" i="3"/>
  <c r="F186" i="1" s="1"/>
  <c r="E13" i="3"/>
  <c r="E11" i="3"/>
  <c r="F183" i="1" s="1"/>
  <c r="E9" i="3"/>
  <c r="F181" i="1" s="1"/>
  <c r="E8" i="3"/>
  <c r="F180" i="1" s="1"/>
  <c r="E6" i="3"/>
  <c r="F178" i="1" s="1"/>
  <c r="F169" i="1"/>
  <c r="E154" i="2"/>
  <c r="F168" i="1" s="1"/>
  <c r="E153" i="2"/>
  <c r="F167" i="1" s="1"/>
  <c r="E150" i="2"/>
  <c r="E149" i="2" s="1"/>
  <c r="F163" i="1" s="1"/>
  <c r="E148" i="2"/>
  <c r="E147" i="2" s="1"/>
  <c r="F161" i="1" s="1"/>
  <c r="E146" i="2"/>
  <c r="F160" i="1" s="1"/>
  <c r="E145" i="2"/>
  <c r="F159" i="1" s="1"/>
  <c r="E144" i="2"/>
  <c r="F158" i="1" s="1"/>
  <c r="E142" i="2"/>
  <c r="E141" i="2" s="1"/>
  <c r="F155" i="1" s="1"/>
  <c r="E140" i="2"/>
  <c r="F154" i="1" s="1"/>
  <c r="E139" i="2"/>
  <c r="F153" i="1" s="1"/>
  <c r="E138" i="2"/>
  <c r="F152" i="1" s="1"/>
  <c r="E137" i="2"/>
  <c r="F151" i="1" s="1"/>
  <c r="E135" i="2"/>
  <c r="E134" i="2" s="1"/>
  <c r="F148" i="1" s="1"/>
  <c r="E133" i="2"/>
  <c r="F147" i="1" s="1"/>
  <c r="E132" i="2"/>
  <c r="F146" i="1" s="1"/>
  <c r="E131" i="2"/>
  <c r="F145" i="1" s="1"/>
  <c r="E128" i="2"/>
  <c r="F142" i="1" s="1"/>
  <c r="E127" i="2"/>
  <c r="F141" i="1" s="1"/>
  <c r="E124" i="2"/>
  <c r="F138" i="1" s="1"/>
  <c r="E123" i="2"/>
  <c r="F137" i="1" s="1"/>
  <c r="E122" i="2"/>
  <c r="F136" i="1" s="1"/>
  <c r="E120" i="2"/>
  <c r="F134" i="1" s="1"/>
  <c r="E119" i="2"/>
  <c r="F133" i="1" s="1"/>
  <c r="E118" i="2"/>
  <c r="F132" i="1" s="1"/>
  <c r="E117" i="2"/>
  <c r="F131" i="1" s="1"/>
  <c r="E116" i="2"/>
  <c r="F130" i="1" s="1"/>
  <c r="E113" i="2"/>
  <c r="F127" i="1" s="1"/>
  <c r="E112" i="2"/>
  <c r="F126" i="1" s="1"/>
  <c r="E111" i="2"/>
  <c r="F125" i="1" s="1"/>
  <c r="E110" i="2"/>
  <c r="F124" i="1" s="1"/>
  <c r="E109" i="2"/>
  <c r="F123" i="1" s="1"/>
  <c r="E108" i="2"/>
  <c r="F122" i="1" s="1"/>
  <c r="E107" i="2"/>
  <c r="F121" i="1" s="1"/>
  <c r="E106" i="2"/>
  <c r="F120" i="1" s="1"/>
  <c r="E104" i="2"/>
  <c r="F104" i="2" s="1"/>
  <c r="F102" i="2" s="1"/>
  <c r="G116" i="1" s="1"/>
  <c r="E103" i="2"/>
  <c r="F117" i="1" s="1"/>
  <c r="E101" i="2"/>
  <c r="F115" i="1" s="1"/>
  <c r="E100" i="2"/>
  <c r="F114" i="1" s="1"/>
  <c r="E99" i="2"/>
  <c r="F113" i="1" s="1"/>
  <c r="E97" i="2"/>
  <c r="F111" i="1" s="1"/>
  <c r="E96" i="2"/>
  <c r="F110" i="1" s="1"/>
  <c r="E94" i="2"/>
  <c r="F108" i="1" s="1"/>
  <c r="E93" i="2"/>
  <c r="F107" i="1" s="1"/>
  <c r="E91" i="2"/>
  <c r="F105" i="1" s="1"/>
  <c r="E90" i="2"/>
  <c r="F104" i="1" s="1"/>
  <c r="E89" i="2"/>
  <c r="F103" i="1" s="1"/>
  <c r="E88" i="2"/>
  <c r="F102" i="1" s="1"/>
  <c r="E87" i="2"/>
  <c r="F101" i="1" s="1"/>
  <c r="E86" i="2"/>
  <c r="F100" i="1" s="1"/>
  <c r="E85" i="2"/>
  <c r="F99" i="1" s="1"/>
  <c r="E84" i="2"/>
  <c r="F98" i="1" s="1"/>
  <c r="E83" i="2"/>
  <c r="F97" i="1" s="1"/>
  <c r="E82" i="2"/>
  <c r="F96" i="1" s="1"/>
  <c r="E81" i="2"/>
  <c r="F95" i="1" s="1"/>
  <c r="E79" i="2"/>
  <c r="F93" i="1" s="1"/>
  <c r="E78" i="2"/>
  <c r="F92" i="1" s="1"/>
  <c r="E77" i="2"/>
  <c r="F91" i="1" s="1"/>
  <c r="E76" i="2"/>
  <c r="F90" i="1" s="1"/>
  <c r="E75" i="2"/>
  <c r="F89" i="1" s="1"/>
  <c r="E72" i="2"/>
  <c r="F86" i="1" s="1"/>
  <c r="E71" i="2"/>
  <c r="F71" i="2" s="1"/>
  <c r="G85" i="1" s="1"/>
  <c r="E68" i="2"/>
  <c r="F82" i="1" s="1"/>
  <c r="E67" i="2"/>
  <c r="F81" i="1" s="1"/>
  <c r="E65" i="2"/>
  <c r="F79" i="1" s="1"/>
  <c r="E64" i="2"/>
  <c r="F78" i="1" s="1"/>
  <c r="E63" i="2"/>
  <c r="F77" i="1" s="1"/>
  <c r="E62" i="2"/>
  <c r="F76" i="1" s="1"/>
  <c r="E61" i="2"/>
  <c r="F75" i="1" s="1"/>
  <c r="E59" i="2"/>
  <c r="E58" i="2" s="1"/>
  <c r="F72" i="1" s="1"/>
  <c r="E57" i="2"/>
  <c r="F57" i="2" s="1"/>
  <c r="G71" i="1" s="1"/>
  <c r="E56" i="2"/>
  <c r="F56" i="2" s="1"/>
  <c r="G70" i="1" s="1"/>
  <c r="E55" i="2"/>
  <c r="F55" i="2" s="1"/>
  <c r="G69" i="1" s="1"/>
  <c r="E54" i="2"/>
  <c r="F54" i="2" s="1"/>
  <c r="G68" i="1" s="1"/>
  <c r="E53" i="2"/>
  <c r="F53" i="2" s="1"/>
  <c r="G67" i="1" s="1"/>
  <c r="E51" i="2"/>
  <c r="F51" i="2" s="1"/>
  <c r="G65" i="1" s="1"/>
  <c r="E50" i="2"/>
  <c r="F50" i="2" s="1"/>
  <c r="G64" i="1" s="1"/>
  <c r="E49" i="2"/>
  <c r="F49" i="2" s="1"/>
  <c r="G63" i="1" s="1"/>
  <c r="E47" i="2"/>
  <c r="F47" i="2" s="1"/>
  <c r="G61" i="1" s="1"/>
  <c r="E46" i="2"/>
  <c r="F46" i="2" s="1"/>
  <c r="G60" i="1" s="1"/>
  <c r="E45" i="2"/>
  <c r="F59" i="1" s="1"/>
  <c r="E43" i="2"/>
  <c r="F43" i="2" s="1"/>
  <c r="F42" i="2" s="1"/>
  <c r="G56" i="1" s="1"/>
  <c r="E41" i="2"/>
  <c r="F41" i="2" s="1"/>
  <c r="F40" i="2" s="1"/>
  <c r="G54" i="1" s="1"/>
  <c r="E39" i="2"/>
  <c r="F39" i="2" s="1"/>
  <c r="G53" i="1" s="1"/>
  <c r="E38" i="2"/>
  <c r="F38" i="2" s="1"/>
  <c r="G52" i="1" s="1"/>
  <c r="E37" i="2"/>
  <c r="F37" i="2" s="1"/>
  <c r="G51" i="1" s="1"/>
  <c r="E36" i="2"/>
  <c r="F36" i="2" s="1"/>
  <c r="G50" i="1" s="1"/>
  <c r="E35" i="2"/>
  <c r="F35" i="2" s="1"/>
  <c r="G49" i="1" s="1"/>
  <c r="E33" i="2"/>
  <c r="F47" i="1" s="1"/>
  <c r="E32" i="2"/>
  <c r="F46" i="1" s="1"/>
  <c r="E29" i="2"/>
  <c r="F43" i="1" s="1"/>
  <c r="E27" i="2"/>
  <c r="F41" i="1" s="1"/>
  <c r="E26" i="2"/>
  <c r="F40" i="1" s="1"/>
  <c r="E25" i="2"/>
  <c r="F39" i="1" s="1"/>
  <c r="E24" i="2"/>
  <c r="F38" i="1" s="1"/>
  <c r="E23" i="2"/>
  <c r="F37" i="1" s="1"/>
  <c r="E22" i="2"/>
  <c r="F36" i="1" s="1"/>
  <c r="E19" i="2"/>
  <c r="F33" i="1" s="1"/>
  <c r="E18" i="2"/>
  <c r="E17" i="2" s="1"/>
  <c r="F31" i="1" s="1"/>
  <c r="E16" i="2"/>
  <c r="F30" i="1" s="1"/>
  <c r="E15" i="2"/>
  <c r="F29" i="1" s="1"/>
  <c r="E14" i="2"/>
  <c r="F28" i="1" s="1"/>
  <c r="E13" i="2"/>
  <c r="F27" i="1" s="1"/>
  <c r="E12" i="2"/>
  <c r="F26" i="1" s="1"/>
  <c r="E10" i="2"/>
  <c r="F24" i="1" s="1"/>
  <c r="E9" i="2"/>
  <c r="F23" i="1" s="1"/>
  <c r="E8" i="2"/>
  <c r="F22" i="1" s="1"/>
  <c r="E6" i="2"/>
  <c r="F20" i="1" s="1"/>
  <c r="E5" i="2"/>
  <c r="F19" i="1" s="1"/>
  <c r="B6" i="1"/>
  <c r="C610" i="1"/>
  <c r="A610" i="1"/>
  <c r="C609" i="1"/>
  <c r="A609" i="1"/>
  <c r="C608" i="1"/>
  <c r="A608" i="1"/>
  <c r="C607" i="1"/>
  <c r="A607" i="1"/>
  <c r="C606" i="1"/>
  <c r="A606" i="1"/>
  <c r="C605" i="1"/>
  <c r="A605" i="1"/>
  <c r="C604" i="1"/>
  <c r="A604" i="1"/>
  <c r="C603" i="1"/>
  <c r="A603" i="1"/>
  <c r="C602" i="1"/>
  <c r="A602" i="1"/>
  <c r="C601" i="1"/>
  <c r="A601" i="1"/>
  <c r="C600" i="1"/>
  <c r="A600" i="1"/>
  <c r="C599" i="1"/>
  <c r="A599" i="1"/>
  <c r="C598" i="1"/>
  <c r="A598" i="1"/>
  <c r="C597" i="1"/>
  <c r="A597" i="1"/>
  <c r="C596" i="1"/>
  <c r="A596" i="1"/>
  <c r="C595" i="1"/>
  <c r="A595" i="1"/>
  <c r="C594" i="1"/>
  <c r="A594" i="1"/>
  <c r="C593" i="1"/>
  <c r="A593" i="1"/>
  <c r="C592" i="1"/>
  <c r="A592" i="1"/>
  <c r="C591" i="1"/>
  <c r="A591" i="1"/>
  <c r="C590" i="1"/>
  <c r="A590" i="1"/>
  <c r="C589" i="1"/>
  <c r="A589" i="1"/>
  <c r="C588" i="1"/>
  <c r="A588" i="1"/>
  <c r="C587" i="1"/>
  <c r="A587" i="1"/>
  <c r="C586" i="1"/>
  <c r="A586" i="1"/>
  <c r="C585" i="1"/>
  <c r="A585" i="1"/>
  <c r="C584" i="1"/>
  <c r="A584" i="1"/>
  <c r="C583" i="1"/>
  <c r="A583" i="1"/>
  <c r="C582" i="1"/>
  <c r="A582" i="1"/>
  <c r="C581" i="1"/>
  <c r="A581" i="1"/>
  <c r="C580" i="1"/>
  <c r="A580" i="1"/>
  <c r="C579" i="1"/>
  <c r="A579" i="1"/>
  <c r="C578" i="1"/>
  <c r="A578" i="1"/>
  <c r="C577" i="1"/>
  <c r="A577" i="1"/>
  <c r="C576" i="1"/>
  <c r="A576" i="1"/>
  <c r="C575" i="1"/>
  <c r="A575" i="1"/>
  <c r="C574" i="1"/>
  <c r="A574" i="1"/>
  <c r="C573" i="1"/>
  <c r="A573" i="1"/>
  <c r="C572" i="1"/>
  <c r="A572" i="1"/>
  <c r="C571" i="1"/>
  <c r="A571" i="1"/>
  <c r="C570" i="1"/>
  <c r="A570" i="1"/>
  <c r="C569" i="1"/>
  <c r="A569" i="1"/>
  <c r="C568" i="1"/>
  <c r="A568" i="1"/>
  <c r="C567" i="1"/>
  <c r="A567" i="1"/>
  <c r="C566" i="1"/>
  <c r="A566" i="1"/>
  <c r="C565" i="1"/>
  <c r="A565" i="1"/>
  <c r="C564" i="1"/>
  <c r="A564" i="1"/>
  <c r="C563" i="1"/>
  <c r="A563" i="1"/>
  <c r="C562" i="1"/>
  <c r="A562" i="1"/>
  <c r="C561" i="1"/>
  <c r="A561" i="1"/>
  <c r="C560" i="1"/>
  <c r="A560" i="1"/>
  <c r="C559" i="1"/>
  <c r="A559" i="1"/>
  <c r="C558" i="1"/>
  <c r="A558" i="1"/>
  <c r="C557" i="1"/>
  <c r="A557" i="1"/>
  <c r="C556" i="1"/>
  <c r="A556" i="1"/>
  <c r="C555" i="1"/>
  <c r="A555" i="1"/>
  <c r="C554" i="1"/>
  <c r="A554" i="1"/>
  <c r="C553" i="1"/>
  <c r="A553" i="1"/>
  <c r="C552" i="1"/>
  <c r="A552" i="1"/>
  <c r="C551" i="1"/>
  <c r="A551" i="1"/>
  <c r="C550" i="1"/>
  <c r="A550" i="1"/>
  <c r="C549" i="1"/>
  <c r="A549" i="1"/>
  <c r="C548" i="1"/>
  <c r="A548" i="1"/>
  <c r="C547" i="1"/>
  <c r="A547" i="1"/>
  <c r="C546" i="1"/>
  <c r="A546" i="1"/>
  <c r="C545" i="1"/>
  <c r="A545" i="1"/>
  <c r="C544" i="1"/>
  <c r="A544" i="1"/>
  <c r="C543" i="1"/>
  <c r="A543" i="1"/>
  <c r="C542" i="1"/>
  <c r="A542" i="1"/>
  <c r="C541" i="1"/>
  <c r="A541" i="1"/>
  <c r="C540" i="1"/>
  <c r="A540" i="1"/>
  <c r="C539" i="1"/>
  <c r="A539" i="1"/>
  <c r="C538" i="1"/>
  <c r="A538" i="1"/>
  <c r="C537" i="1"/>
  <c r="A537" i="1"/>
  <c r="C536" i="1"/>
  <c r="A536" i="1"/>
  <c r="C535" i="1"/>
  <c r="A535" i="1"/>
  <c r="C534" i="1"/>
  <c r="A534" i="1"/>
  <c r="C533" i="1"/>
  <c r="A533" i="1"/>
  <c r="C532" i="1"/>
  <c r="A532" i="1"/>
  <c r="C531" i="1"/>
  <c r="A531" i="1"/>
  <c r="C530" i="1"/>
  <c r="A530" i="1"/>
  <c r="C529" i="1"/>
  <c r="A529" i="1"/>
  <c r="C528" i="1"/>
  <c r="A528" i="1"/>
  <c r="C527" i="1"/>
  <c r="A527" i="1"/>
  <c r="C526" i="1"/>
  <c r="A526" i="1"/>
  <c r="C525" i="1"/>
  <c r="A525" i="1"/>
  <c r="C524" i="1"/>
  <c r="A524" i="1"/>
  <c r="C523" i="1"/>
  <c r="A523" i="1"/>
  <c r="C522" i="1"/>
  <c r="A522" i="1"/>
  <c r="C521" i="1"/>
  <c r="A521" i="1"/>
  <c r="C520" i="1"/>
  <c r="A520" i="1"/>
  <c r="C519" i="1"/>
  <c r="A519" i="1"/>
  <c r="C518" i="1"/>
  <c r="A518" i="1"/>
  <c r="C517" i="1"/>
  <c r="A517" i="1"/>
  <c r="C516" i="1"/>
  <c r="A516" i="1"/>
  <c r="C515" i="1"/>
  <c r="A515" i="1"/>
  <c r="C514" i="1"/>
  <c r="A514" i="1"/>
  <c r="C513" i="1"/>
  <c r="A513" i="1"/>
  <c r="C512" i="1"/>
  <c r="A512" i="1"/>
  <c r="C511" i="1"/>
  <c r="A511" i="1"/>
  <c r="C510" i="1"/>
  <c r="A510" i="1"/>
  <c r="C509" i="1"/>
  <c r="A509" i="1"/>
  <c r="C508" i="1"/>
  <c r="A508" i="1"/>
  <c r="C507" i="1"/>
  <c r="A507" i="1"/>
  <c r="C506" i="1"/>
  <c r="A506" i="1"/>
  <c r="C505" i="1"/>
  <c r="A505" i="1"/>
  <c r="C504" i="1"/>
  <c r="A504" i="1"/>
  <c r="C503" i="1"/>
  <c r="A503" i="1"/>
  <c r="C502" i="1"/>
  <c r="A502" i="1"/>
  <c r="C501" i="1"/>
  <c r="A501" i="1"/>
  <c r="C500" i="1"/>
  <c r="A500" i="1"/>
  <c r="C499" i="1"/>
  <c r="A499" i="1"/>
  <c r="C498" i="1"/>
  <c r="A498" i="1"/>
  <c r="C497" i="1"/>
  <c r="A497" i="1"/>
  <c r="C496" i="1"/>
  <c r="A496" i="1"/>
  <c r="C495" i="1"/>
  <c r="A495" i="1"/>
  <c r="C494" i="1"/>
  <c r="A494" i="1"/>
  <c r="C493" i="1"/>
  <c r="A493" i="1"/>
  <c r="C492" i="1"/>
  <c r="A492" i="1"/>
  <c r="C491" i="1"/>
  <c r="A491" i="1"/>
  <c r="C490" i="1"/>
  <c r="A490" i="1"/>
  <c r="C489" i="1"/>
  <c r="A489" i="1"/>
  <c r="C488" i="1"/>
  <c r="A488" i="1"/>
  <c r="C487" i="1"/>
  <c r="A487" i="1"/>
  <c r="C486" i="1"/>
  <c r="A486" i="1"/>
  <c r="C485" i="1"/>
  <c r="A485" i="1"/>
  <c r="C484" i="1"/>
  <c r="A484" i="1"/>
  <c r="C483" i="1"/>
  <c r="A483" i="1"/>
  <c r="C482" i="1"/>
  <c r="A482" i="1"/>
  <c r="C481" i="1"/>
  <c r="A481" i="1"/>
  <c r="C480" i="1"/>
  <c r="A480" i="1"/>
  <c r="C479" i="1"/>
  <c r="A479" i="1"/>
  <c r="C478" i="1"/>
  <c r="A478" i="1"/>
  <c r="C477" i="1"/>
  <c r="A477" i="1"/>
  <c r="C476" i="1"/>
  <c r="A476" i="1"/>
  <c r="C475" i="1"/>
  <c r="A475" i="1"/>
  <c r="C474" i="1"/>
  <c r="A474" i="1"/>
  <c r="C473" i="1"/>
  <c r="A473" i="1"/>
  <c r="C472" i="1"/>
  <c r="A472" i="1"/>
  <c r="C471" i="1"/>
  <c r="A471" i="1"/>
  <c r="C470" i="1"/>
  <c r="A470" i="1"/>
  <c r="C469" i="1"/>
  <c r="A469" i="1"/>
  <c r="C468" i="1"/>
  <c r="A468" i="1"/>
  <c r="C467" i="1"/>
  <c r="A467" i="1"/>
  <c r="C466" i="1"/>
  <c r="A466" i="1"/>
  <c r="C465" i="1"/>
  <c r="A465" i="1"/>
  <c r="C464" i="1"/>
  <c r="A464" i="1"/>
  <c r="C463" i="1"/>
  <c r="A463" i="1"/>
  <c r="C462" i="1"/>
  <c r="A462" i="1"/>
  <c r="C461" i="1"/>
  <c r="A461" i="1"/>
  <c r="C460" i="1"/>
  <c r="A460" i="1"/>
  <c r="C459" i="1"/>
  <c r="A459" i="1"/>
  <c r="C458" i="1"/>
  <c r="A458" i="1"/>
  <c r="C457" i="1"/>
  <c r="A457" i="1"/>
  <c r="C456" i="1"/>
  <c r="A456" i="1"/>
  <c r="C455" i="1"/>
  <c r="A455" i="1"/>
  <c r="C454" i="1"/>
  <c r="A454" i="1"/>
  <c r="C453" i="1"/>
  <c r="A453" i="1"/>
  <c r="C452" i="1"/>
  <c r="A452" i="1"/>
  <c r="C451" i="1"/>
  <c r="A451" i="1"/>
  <c r="C450" i="1"/>
  <c r="A450" i="1"/>
  <c r="C449" i="1"/>
  <c r="A449" i="1"/>
  <c r="C448" i="1"/>
  <c r="A448" i="1"/>
  <c r="C447" i="1"/>
  <c r="A447" i="1"/>
  <c r="C446" i="1"/>
  <c r="A446" i="1"/>
  <c r="C445" i="1"/>
  <c r="A445" i="1"/>
  <c r="C444" i="1"/>
  <c r="A444" i="1"/>
  <c r="C443" i="1"/>
  <c r="A443" i="1"/>
  <c r="C442" i="1"/>
  <c r="A442" i="1"/>
  <c r="C441" i="1"/>
  <c r="A441" i="1"/>
  <c r="C440" i="1"/>
  <c r="A440" i="1"/>
  <c r="C439" i="1"/>
  <c r="A439" i="1"/>
  <c r="C438" i="1"/>
  <c r="A438" i="1"/>
  <c r="C437" i="1"/>
  <c r="A437" i="1"/>
  <c r="C436" i="1"/>
  <c r="A436" i="1"/>
  <c r="C435" i="1"/>
  <c r="A435" i="1"/>
  <c r="C434" i="1"/>
  <c r="A434" i="1"/>
  <c r="C433" i="1"/>
  <c r="A433" i="1"/>
  <c r="C432" i="1"/>
  <c r="A432" i="1"/>
  <c r="C431" i="1"/>
  <c r="A431" i="1"/>
  <c r="C430" i="1"/>
  <c r="A430" i="1"/>
  <c r="C429" i="1"/>
  <c r="A429" i="1"/>
  <c r="C428" i="1"/>
  <c r="A428" i="1"/>
  <c r="C427" i="1"/>
  <c r="A427" i="1"/>
  <c r="C426" i="1"/>
  <c r="A426" i="1"/>
  <c r="C425" i="1"/>
  <c r="A425" i="1"/>
  <c r="C424" i="1"/>
  <c r="A424" i="1"/>
  <c r="C423" i="1"/>
  <c r="A423" i="1"/>
  <c r="C422" i="1"/>
  <c r="A422" i="1"/>
  <c r="C421" i="1"/>
  <c r="A421" i="1"/>
  <c r="C420" i="1"/>
  <c r="A420" i="1"/>
  <c r="C419" i="1"/>
  <c r="A419" i="1"/>
  <c r="C418" i="1"/>
  <c r="A418" i="1"/>
  <c r="C417" i="1"/>
  <c r="A417" i="1"/>
  <c r="C416" i="1"/>
  <c r="A416" i="1"/>
  <c r="C415" i="1"/>
  <c r="A415" i="1"/>
  <c r="C414" i="1"/>
  <c r="A414" i="1"/>
  <c r="C413" i="1"/>
  <c r="A413" i="1"/>
  <c r="C412" i="1"/>
  <c r="A412" i="1"/>
  <c r="C411" i="1"/>
  <c r="A411" i="1"/>
  <c r="C410" i="1"/>
  <c r="A410" i="1"/>
  <c r="C409" i="1"/>
  <c r="A409" i="1"/>
  <c r="C408" i="1"/>
  <c r="A408" i="1"/>
  <c r="C407" i="1"/>
  <c r="A407" i="1"/>
  <c r="C406" i="1"/>
  <c r="A406" i="1"/>
  <c r="C405" i="1"/>
  <c r="A405" i="1"/>
  <c r="C404" i="1"/>
  <c r="A404" i="1"/>
  <c r="C403" i="1"/>
  <c r="A403" i="1"/>
  <c r="C402" i="1"/>
  <c r="A402" i="1"/>
  <c r="C401" i="1"/>
  <c r="A401" i="1"/>
  <c r="C400" i="1"/>
  <c r="A400" i="1"/>
  <c r="C399" i="1"/>
  <c r="A399" i="1"/>
  <c r="C398" i="1"/>
  <c r="A398" i="1"/>
  <c r="C397" i="1"/>
  <c r="A397" i="1"/>
  <c r="C396" i="1"/>
  <c r="A396" i="1"/>
  <c r="C395" i="1"/>
  <c r="A395" i="1"/>
  <c r="C394" i="1"/>
  <c r="A394" i="1"/>
  <c r="C393" i="1"/>
  <c r="A393" i="1"/>
  <c r="C392" i="1"/>
  <c r="A392" i="1"/>
  <c r="C391" i="1"/>
  <c r="A391" i="1"/>
  <c r="C390" i="1"/>
  <c r="A390" i="1"/>
  <c r="C389" i="1"/>
  <c r="A389" i="1"/>
  <c r="C388" i="1"/>
  <c r="A388" i="1"/>
  <c r="C387" i="1"/>
  <c r="A387" i="1"/>
  <c r="C386" i="1"/>
  <c r="A386" i="1"/>
  <c r="C385" i="1"/>
  <c r="A385" i="1"/>
  <c r="C384" i="1"/>
  <c r="A384" i="1"/>
  <c r="C383" i="1"/>
  <c r="A383" i="1"/>
  <c r="C382" i="1"/>
  <c r="A382" i="1"/>
  <c r="C381" i="1"/>
  <c r="A381" i="1"/>
  <c r="C380" i="1"/>
  <c r="A380" i="1"/>
  <c r="C379" i="1"/>
  <c r="A379" i="1"/>
  <c r="C378" i="1"/>
  <c r="A378" i="1"/>
  <c r="C377" i="1"/>
  <c r="A377" i="1"/>
  <c r="C376" i="1"/>
  <c r="A376" i="1"/>
  <c r="C375" i="1"/>
  <c r="A375" i="1"/>
  <c r="C374" i="1"/>
  <c r="A374" i="1"/>
  <c r="C373" i="1"/>
  <c r="A373" i="1"/>
  <c r="C372" i="1"/>
  <c r="A372" i="1"/>
  <c r="C371" i="1"/>
  <c r="A371" i="1"/>
  <c r="C370" i="1"/>
  <c r="A370" i="1"/>
  <c r="C369" i="1"/>
  <c r="A369" i="1"/>
  <c r="C368" i="1"/>
  <c r="A368" i="1"/>
  <c r="C367" i="1"/>
  <c r="A367" i="1"/>
  <c r="C366" i="1"/>
  <c r="A366" i="1"/>
  <c r="C365" i="1"/>
  <c r="A365" i="1"/>
  <c r="C364" i="1"/>
  <c r="A364" i="1"/>
  <c r="C363" i="1"/>
  <c r="A363" i="1"/>
  <c r="C362" i="1"/>
  <c r="A362" i="1"/>
  <c r="C361" i="1"/>
  <c r="A361" i="1"/>
  <c r="C360" i="1"/>
  <c r="A360" i="1"/>
  <c r="C359" i="1"/>
  <c r="A359" i="1"/>
  <c r="C358" i="1"/>
  <c r="A358" i="1"/>
  <c r="C357" i="1"/>
  <c r="A357" i="1"/>
  <c r="C356" i="1"/>
  <c r="A356" i="1"/>
  <c r="C355" i="1"/>
  <c r="A355" i="1"/>
  <c r="C354" i="1"/>
  <c r="A354" i="1"/>
  <c r="C353" i="1"/>
  <c r="A353" i="1"/>
  <c r="C352" i="1"/>
  <c r="A352" i="1"/>
  <c r="C351" i="1"/>
  <c r="A351" i="1"/>
  <c r="C350" i="1"/>
  <c r="A350" i="1"/>
  <c r="C349" i="1"/>
  <c r="A349" i="1"/>
  <c r="C348" i="1"/>
  <c r="A348" i="1"/>
  <c r="C347" i="1"/>
  <c r="A347" i="1"/>
  <c r="C346" i="1"/>
  <c r="A346" i="1"/>
  <c r="C345" i="1"/>
  <c r="A345" i="1"/>
  <c r="C344" i="1"/>
  <c r="A344" i="1"/>
  <c r="C343" i="1"/>
  <c r="A343" i="1"/>
  <c r="C342" i="1"/>
  <c r="A342" i="1"/>
  <c r="C341" i="1"/>
  <c r="A341" i="1"/>
  <c r="C340" i="1"/>
  <c r="A340" i="1"/>
  <c r="C339" i="1"/>
  <c r="A339" i="1"/>
  <c r="C338" i="1"/>
  <c r="A338" i="1"/>
  <c r="C337" i="1"/>
  <c r="A337" i="1"/>
  <c r="C336" i="1"/>
  <c r="A336" i="1"/>
  <c r="C335" i="1"/>
  <c r="A335" i="1"/>
  <c r="C334" i="1"/>
  <c r="A334" i="1"/>
  <c r="C333" i="1"/>
  <c r="A333" i="1"/>
  <c r="C332" i="1"/>
  <c r="A332" i="1"/>
  <c r="C331" i="1"/>
  <c r="A331" i="1"/>
  <c r="C330" i="1"/>
  <c r="A330" i="1"/>
  <c r="C329" i="1"/>
  <c r="A329" i="1"/>
  <c r="C328" i="1"/>
  <c r="A328" i="1"/>
  <c r="C327" i="1"/>
  <c r="A327" i="1"/>
  <c r="C326" i="1"/>
  <c r="A326" i="1"/>
  <c r="C325" i="1"/>
  <c r="A325" i="1"/>
  <c r="C324" i="1"/>
  <c r="A324" i="1"/>
  <c r="C323" i="1"/>
  <c r="A323" i="1"/>
  <c r="C322" i="1"/>
  <c r="A322" i="1"/>
  <c r="C321" i="1"/>
  <c r="A321" i="1"/>
  <c r="C320" i="1"/>
  <c r="A320" i="1"/>
  <c r="C319" i="1"/>
  <c r="A319" i="1"/>
  <c r="C318" i="1"/>
  <c r="A318" i="1"/>
  <c r="C317" i="1"/>
  <c r="A317" i="1"/>
  <c r="C316" i="1"/>
  <c r="A316" i="1"/>
  <c r="C315" i="1"/>
  <c r="A315" i="1"/>
  <c r="C314" i="1"/>
  <c r="A314" i="1"/>
  <c r="C313" i="1"/>
  <c r="A313" i="1"/>
  <c r="C312" i="1"/>
  <c r="A312" i="1"/>
  <c r="C311" i="1"/>
  <c r="A311" i="1"/>
  <c r="C310" i="1"/>
  <c r="A310" i="1"/>
  <c r="C309" i="1"/>
  <c r="A309" i="1"/>
  <c r="C308" i="1"/>
  <c r="A308" i="1"/>
  <c r="C307" i="1"/>
  <c r="A307" i="1"/>
  <c r="C306" i="1"/>
  <c r="A306" i="1"/>
  <c r="C305" i="1"/>
  <c r="A305" i="1"/>
  <c r="C304" i="1"/>
  <c r="A304" i="1"/>
  <c r="C303" i="1"/>
  <c r="A303" i="1"/>
  <c r="C302" i="1"/>
  <c r="A302" i="1"/>
  <c r="C301" i="1"/>
  <c r="A301" i="1"/>
  <c r="C300" i="1"/>
  <c r="A300" i="1"/>
  <c r="C299" i="1"/>
  <c r="A299" i="1"/>
  <c r="C298" i="1"/>
  <c r="A298" i="1"/>
  <c r="C297" i="1"/>
  <c r="A297" i="1"/>
  <c r="C296" i="1"/>
  <c r="A296" i="1"/>
  <c r="C295" i="1"/>
  <c r="A295" i="1"/>
  <c r="C294" i="1"/>
  <c r="A294" i="1"/>
  <c r="C293" i="1"/>
  <c r="A293" i="1"/>
  <c r="C292" i="1"/>
  <c r="A292" i="1"/>
  <c r="C291" i="1"/>
  <c r="A291" i="1"/>
  <c r="C290" i="1"/>
  <c r="A290" i="1"/>
  <c r="C289" i="1"/>
  <c r="A289" i="1"/>
  <c r="C288" i="1"/>
  <c r="A288" i="1"/>
  <c r="C287" i="1"/>
  <c r="A287" i="1"/>
  <c r="C286" i="1"/>
  <c r="A286" i="1"/>
  <c r="C285" i="1"/>
  <c r="A285" i="1"/>
  <c r="C284" i="1"/>
  <c r="A284" i="1"/>
  <c r="C283" i="1"/>
  <c r="A283" i="1"/>
  <c r="C282" i="1"/>
  <c r="A282" i="1"/>
  <c r="C281" i="1"/>
  <c r="A281" i="1"/>
  <c r="C280" i="1"/>
  <c r="A280" i="1"/>
  <c r="C279" i="1"/>
  <c r="A279" i="1"/>
  <c r="C278" i="1"/>
  <c r="A278" i="1"/>
  <c r="C277" i="1"/>
  <c r="A277" i="1"/>
  <c r="C276" i="1"/>
  <c r="A276" i="1"/>
  <c r="C275" i="1"/>
  <c r="A275" i="1"/>
  <c r="C274" i="1"/>
  <c r="A274" i="1"/>
  <c r="C273" i="1"/>
  <c r="A273" i="1"/>
  <c r="C272" i="1"/>
  <c r="A272" i="1"/>
  <c r="C271" i="1"/>
  <c r="A271" i="1"/>
  <c r="C270" i="1"/>
  <c r="A270" i="1"/>
  <c r="C269" i="1"/>
  <c r="A269" i="1"/>
  <c r="C268" i="1"/>
  <c r="A268" i="1"/>
  <c r="C267" i="1"/>
  <c r="A267" i="1"/>
  <c r="C266" i="1"/>
  <c r="A266" i="1"/>
  <c r="C265" i="1"/>
  <c r="A265" i="1"/>
  <c r="C264" i="1"/>
  <c r="A264" i="1"/>
  <c r="C263" i="1"/>
  <c r="A263" i="1"/>
  <c r="C262" i="1"/>
  <c r="A262" i="1"/>
  <c r="C261" i="1"/>
  <c r="A261" i="1"/>
  <c r="C260" i="1"/>
  <c r="A260" i="1"/>
  <c r="C259" i="1"/>
  <c r="A259" i="1"/>
  <c r="C258" i="1"/>
  <c r="A258" i="1"/>
  <c r="C257" i="1"/>
  <c r="A257" i="1"/>
  <c r="C256" i="1"/>
  <c r="A256" i="1"/>
  <c r="C255" i="1"/>
  <c r="A255" i="1"/>
  <c r="C254" i="1"/>
  <c r="A254" i="1"/>
  <c r="C253" i="1"/>
  <c r="A253" i="1"/>
  <c r="C252" i="1"/>
  <c r="A252" i="1"/>
  <c r="C251" i="1"/>
  <c r="A251" i="1"/>
  <c r="C250" i="1"/>
  <c r="A250" i="1"/>
  <c r="C249" i="1"/>
  <c r="A249" i="1"/>
  <c r="C248" i="1"/>
  <c r="A248" i="1"/>
  <c r="C247" i="1"/>
  <c r="A247" i="1"/>
  <c r="C246" i="1"/>
  <c r="A246" i="1"/>
  <c r="C245" i="1"/>
  <c r="A245" i="1"/>
  <c r="C244" i="1"/>
  <c r="A244" i="1"/>
  <c r="C243" i="1"/>
  <c r="A243" i="1"/>
  <c r="C242" i="1"/>
  <c r="A242" i="1"/>
  <c r="C241" i="1"/>
  <c r="A241" i="1"/>
  <c r="C240" i="1"/>
  <c r="A240" i="1"/>
  <c r="C239" i="1"/>
  <c r="A239" i="1"/>
  <c r="C238" i="1"/>
  <c r="A238" i="1"/>
  <c r="C237" i="1"/>
  <c r="A237" i="1"/>
  <c r="C236" i="1"/>
  <c r="A236" i="1"/>
  <c r="C235" i="1"/>
  <c r="A235" i="1"/>
  <c r="C234" i="1"/>
  <c r="A234" i="1"/>
  <c r="C233" i="1"/>
  <c r="A233" i="1"/>
  <c r="C232" i="1"/>
  <c r="A232" i="1"/>
  <c r="C231" i="1"/>
  <c r="A231" i="1"/>
  <c r="C230" i="1"/>
  <c r="A230" i="1"/>
  <c r="C229" i="1"/>
  <c r="A229" i="1"/>
  <c r="C228" i="1"/>
  <c r="A228" i="1"/>
  <c r="C227" i="1"/>
  <c r="A227" i="1"/>
  <c r="C226" i="1"/>
  <c r="A226" i="1"/>
  <c r="C225" i="1"/>
  <c r="A225" i="1"/>
  <c r="C224" i="1"/>
  <c r="A224" i="1"/>
  <c r="C223" i="1"/>
  <c r="A223" i="1"/>
  <c r="C222" i="1"/>
  <c r="A222" i="1"/>
  <c r="C221" i="1"/>
  <c r="A221" i="1"/>
  <c r="C220" i="1"/>
  <c r="A220" i="1"/>
  <c r="C219" i="1"/>
  <c r="A219" i="1"/>
  <c r="C218" i="1"/>
  <c r="A218" i="1"/>
  <c r="C217" i="1"/>
  <c r="A217" i="1"/>
  <c r="C216" i="1"/>
  <c r="A216" i="1"/>
  <c r="C215" i="1"/>
  <c r="A215" i="1"/>
  <c r="C214" i="1"/>
  <c r="A214" i="1"/>
  <c r="C213" i="1"/>
  <c r="A213" i="1"/>
  <c r="C212" i="1"/>
  <c r="A212" i="1"/>
  <c r="C211" i="1"/>
  <c r="A211" i="1"/>
  <c r="C210" i="1"/>
  <c r="A210" i="1"/>
  <c r="C209" i="1"/>
  <c r="A209" i="1"/>
  <c r="C208" i="1"/>
  <c r="A208" i="1"/>
  <c r="C207" i="1"/>
  <c r="A207" i="1"/>
  <c r="C206" i="1"/>
  <c r="A206" i="1"/>
  <c r="C205" i="1"/>
  <c r="A205" i="1"/>
  <c r="C204" i="1"/>
  <c r="A204" i="1"/>
  <c r="C203" i="1"/>
  <c r="A203" i="1"/>
  <c r="C202" i="1"/>
  <c r="A202" i="1"/>
  <c r="C201" i="1"/>
  <c r="A201" i="1"/>
  <c r="C200" i="1"/>
  <c r="A200" i="1"/>
  <c r="C199" i="1"/>
  <c r="A199" i="1"/>
  <c r="C198" i="1"/>
  <c r="A198" i="1"/>
  <c r="C197" i="1"/>
  <c r="A197" i="1"/>
  <c r="C196" i="1"/>
  <c r="A196" i="1"/>
  <c r="C195" i="1"/>
  <c r="A195" i="1"/>
  <c r="C194" i="1"/>
  <c r="A194" i="1"/>
  <c r="C193" i="1"/>
  <c r="A193" i="1"/>
  <c r="C192" i="1"/>
  <c r="A192" i="1"/>
  <c r="C191" i="1"/>
  <c r="A191" i="1"/>
  <c r="C190" i="1"/>
  <c r="A190" i="1"/>
  <c r="C189" i="1"/>
  <c r="A189" i="1"/>
  <c r="C188" i="1"/>
  <c r="A188" i="1"/>
  <c r="C187" i="1"/>
  <c r="A187" i="1"/>
  <c r="C186" i="1"/>
  <c r="A186" i="1"/>
  <c r="C185" i="1"/>
  <c r="A185" i="1"/>
  <c r="C184" i="1"/>
  <c r="A184" i="1"/>
  <c r="C183" i="1"/>
  <c r="A183" i="1"/>
  <c r="C182" i="1"/>
  <c r="A182" i="1"/>
  <c r="C181" i="1"/>
  <c r="A181" i="1"/>
  <c r="C180" i="1"/>
  <c r="A180" i="1"/>
  <c r="C179" i="1"/>
  <c r="A179" i="1"/>
  <c r="C178" i="1"/>
  <c r="A178" i="1"/>
  <c r="C177" i="1"/>
  <c r="A177" i="1"/>
  <c r="C176" i="1"/>
  <c r="A176" i="1"/>
  <c r="F152" i="2"/>
  <c r="F151" i="2" s="1"/>
  <c r="G165" i="1" s="1"/>
  <c r="D152" i="2"/>
  <c r="D151" i="2" s="1"/>
  <c r="E165" i="1" s="1"/>
  <c r="C152" i="2"/>
  <c r="C151" i="2" s="1"/>
  <c r="D165" i="1" s="1"/>
  <c r="F149" i="2"/>
  <c r="G163" i="1" s="1"/>
  <c r="D149" i="2"/>
  <c r="E163" i="1" s="1"/>
  <c r="C149" i="2"/>
  <c r="D163" i="1" s="1"/>
  <c r="F147" i="2"/>
  <c r="G161" i="1" s="1"/>
  <c r="D147" i="2"/>
  <c r="E161" i="1" s="1"/>
  <c r="C147" i="2"/>
  <c r="D161" i="1" s="1"/>
  <c r="F143" i="2"/>
  <c r="G157" i="1" s="1"/>
  <c r="D143" i="2"/>
  <c r="E157" i="1" s="1"/>
  <c r="C143" i="2"/>
  <c r="D157" i="1" s="1"/>
  <c r="F141" i="2"/>
  <c r="G155" i="1" s="1"/>
  <c r="D141" i="2"/>
  <c r="E155" i="1" s="1"/>
  <c r="C141" i="2"/>
  <c r="D155" i="1" s="1"/>
  <c r="F136" i="2"/>
  <c r="G150" i="1" s="1"/>
  <c r="D136" i="2"/>
  <c r="E150" i="1" s="1"/>
  <c r="C136" i="2"/>
  <c r="D150" i="1" s="1"/>
  <c r="F134" i="2"/>
  <c r="G148" i="1" s="1"/>
  <c r="D134" i="2"/>
  <c r="E148" i="1" s="1"/>
  <c r="C134" i="2"/>
  <c r="F130" i="2"/>
  <c r="G144" i="1" s="1"/>
  <c r="D130" i="2"/>
  <c r="E144" i="1" s="1"/>
  <c r="C130" i="2"/>
  <c r="D144" i="1" s="1"/>
  <c r="F126" i="2"/>
  <c r="G140" i="1" s="1"/>
  <c r="D126" i="2"/>
  <c r="E140" i="1" s="1"/>
  <c r="C126" i="2"/>
  <c r="D140" i="1" s="1"/>
  <c r="F121" i="2"/>
  <c r="G135" i="1" s="1"/>
  <c r="D121" i="2"/>
  <c r="E135" i="1" s="1"/>
  <c r="C121" i="2"/>
  <c r="D135" i="1" s="1"/>
  <c r="F115" i="2"/>
  <c r="G129" i="1" s="1"/>
  <c r="D115" i="2"/>
  <c r="D114" i="2" s="1"/>
  <c r="E128" i="1" s="1"/>
  <c r="C115" i="2"/>
  <c r="D129" i="1" s="1"/>
  <c r="F105" i="2"/>
  <c r="G119" i="1" s="1"/>
  <c r="D105" i="2"/>
  <c r="E119" i="1" s="1"/>
  <c r="C105" i="2"/>
  <c r="D119" i="1" s="1"/>
  <c r="D102" i="2"/>
  <c r="E116" i="1" s="1"/>
  <c r="C102" i="2"/>
  <c r="D116" i="1" s="1"/>
  <c r="F98" i="2"/>
  <c r="G112" i="1" s="1"/>
  <c r="D98" i="2"/>
  <c r="E112" i="1" s="1"/>
  <c r="C98" i="2"/>
  <c r="D112" i="1" s="1"/>
  <c r="F95" i="2"/>
  <c r="G109" i="1" s="1"/>
  <c r="D95" i="2"/>
  <c r="D92" i="2" s="1"/>
  <c r="E106" i="1" s="1"/>
  <c r="C95" i="2"/>
  <c r="C92" i="2" s="1"/>
  <c r="D106" i="1" s="1"/>
  <c r="F80" i="2"/>
  <c r="G94" i="1" s="1"/>
  <c r="D80" i="2"/>
  <c r="E94" i="1" s="1"/>
  <c r="C80" i="2"/>
  <c r="D94" i="1" s="1"/>
  <c r="F74" i="2"/>
  <c r="G88" i="1" s="1"/>
  <c r="D74" i="2"/>
  <c r="E88" i="1" s="1"/>
  <c r="C74" i="2"/>
  <c r="D88" i="1" s="1"/>
  <c r="D70" i="2"/>
  <c r="E84" i="1" s="1"/>
  <c r="C70" i="2"/>
  <c r="D84" i="1" s="1"/>
  <c r="F66" i="2"/>
  <c r="G80" i="1" s="1"/>
  <c r="D66" i="2"/>
  <c r="E80" i="1" s="1"/>
  <c r="C66" i="2"/>
  <c r="D80" i="1" s="1"/>
  <c r="F60" i="2"/>
  <c r="G74" i="1" s="1"/>
  <c r="D60" i="2"/>
  <c r="E74" i="1" s="1"/>
  <c r="C60" i="2"/>
  <c r="D74" i="1" s="1"/>
  <c r="F58" i="2"/>
  <c r="G72" i="1" s="1"/>
  <c r="D58" i="2"/>
  <c r="E72" i="1" s="1"/>
  <c r="C58" i="2"/>
  <c r="D72" i="1" s="1"/>
  <c r="D52" i="2"/>
  <c r="E66" i="1" s="1"/>
  <c r="C52" i="2"/>
  <c r="D66" i="1" s="1"/>
  <c r="D48" i="2"/>
  <c r="E62" i="1" s="1"/>
  <c r="C48" i="2"/>
  <c r="D62" i="1" s="1"/>
  <c r="D44" i="2"/>
  <c r="E58" i="1" s="1"/>
  <c r="C44" i="2"/>
  <c r="D58" i="1" s="1"/>
  <c r="D42" i="2"/>
  <c r="E56" i="1" s="1"/>
  <c r="C42" i="2"/>
  <c r="D56" i="1" s="1"/>
  <c r="D40" i="2"/>
  <c r="C40" i="2"/>
  <c r="D54" i="1" s="1"/>
  <c r="D34" i="2"/>
  <c r="E48" i="1" s="1"/>
  <c r="C34" i="2"/>
  <c r="D48" i="1" s="1"/>
  <c r="F31" i="2"/>
  <c r="G45" i="1" s="1"/>
  <c r="D31" i="2"/>
  <c r="E45" i="1" s="1"/>
  <c r="C31" i="2"/>
  <c r="F21" i="2"/>
  <c r="F20" i="2" s="1"/>
  <c r="G34" i="1" s="1"/>
  <c r="D21" i="2"/>
  <c r="D20" i="2" s="1"/>
  <c r="E34" i="1" s="1"/>
  <c r="C21" i="2"/>
  <c r="C20" i="2" s="1"/>
  <c r="D34" i="1" s="1"/>
  <c r="F17" i="2"/>
  <c r="G31" i="1" s="1"/>
  <c r="D17" i="2"/>
  <c r="E31" i="1" s="1"/>
  <c r="C17" i="2"/>
  <c r="D31" i="1" s="1"/>
  <c r="F11" i="2"/>
  <c r="G25" i="1" s="1"/>
  <c r="D11" i="2"/>
  <c r="E25" i="1" s="1"/>
  <c r="C11" i="2"/>
  <c r="D25" i="1" s="1"/>
  <c r="F7" i="2"/>
  <c r="G21" i="1" s="1"/>
  <c r="D7" i="2"/>
  <c r="E21" i="1" s="1"/>
  <c r="C7" i="2"/>
  <c r="D21" i="1" s="1"/>
  <c r="F4" i="2"/>
  <c r="D4" i="2"/>
  <c r="C4" i="2"/>
  <c r="F432" i="3"/>
  <c r="G606" i="1" s="1"/>
  <c r="D432" i="3"/>
  <c r="E606" i="1" s="1"/>
  <c r="C432" i="3"/>
  <c r="D606" i="1" s="1"/>
  <c r="F429" i="3"/>
  <c r="G603" i="1" s="1"/>
  <c r="D429" i="3"/>
  <c r="E603" i="1" s="1"/>
  <c r="C429" i="3"/>
  <c r="D603" i="1" s="1"/>
  <c r="F426" i="3"/>
  <c r="G600" i="1" s="1"/>
  <c r="D426" i="3"/>
  <c r="C426" i="3"/>
  <c r="D600" i="1" s="1"/>
  <c r="F419" i="3"/>
  <c r="G593" i="1" s="1"/>
  <c r="D419" i="3"/>
  <c r="E593" i="1" s="1"/>
  <c r="C419" i="3"/>
  <c r="D593" i="1" s="1"/>
  <c r="F413" i="3"/>
  <c r="G587" i="1" s="1"/>
  <c r="D413" i="3"/>
  <c r="E587" i="1" s="1"/>
  <c r="C413" i="3"/>
  <c r="D587" i="1" s="1"/>
  <c r="F404" i="3"/>
  <c r="D404" i="3"/>
  <c r="E578" i="1" s="1"/>
  <c r="C404" i="3"/>
  <c r="D578" i="1" s="1"/>
  <c r="F401" i="3"/>
  <c r="G575" i="1" s="1"/>
  <c r="D401" i="3"/>
  <c r="E575" i="1" s="1"/>
  <c r="C401" i="3"/>
  <c r="F393" i="3"/>
  <c r="F392" i="3" s="1"/>
  <c r="G566" i="1" s="1"/>
  <c r="D393" i="3"/>
  <c r="E567" i="1" s="1"/>
  <c r="C393" i="3"/>
  <c r="D567" i="1" s="1"/>
  <c r="F388" i="3"/>
  <c r="G562" i="1" s="1"/>
  <c r="D388" i="3"/>
  <c r="E562" i="1" s="1"/>
  <c r="C388" i="3"/>
  <c r="D562" i="1" s="1"/>
  <c r="D385" i="3"/>
  <c r="E559" i="1" s="1"/>
  <c r="C385" i="3"/>
  <c r="D559" i="1" s="1"/>
  <c r="D381" i="3"/>
  <c r="E555" i="1" s="1"/>
  <c r="C381" i="3"/>
  <c r="D555" i="1" s="1"/>
  <c r="F372" i="3"/>
  <c r="G546" i="1" s="1"/>
  <c r="D372" i="3"/>
  <c r="D369" i="3" s="1"/>
  <c r="E543" i="1" s="1"/>
  <c r="C372" i="3"/>
  <c r="D546" i="1" s="1"/>
  <c r="F366" i="3"/>
  <c r="G540" i="1" s="1"/>
  <c r="D366" i="3"/>
  <c r="E540" i="1" s="1"/>
  <c r="C366" i="3"/>
  <c r="D540" i="1" s="1"/>
  <c r="F363" i="3"/>
  <c r="G537" i="1" s="1"/>
  <c r="D363" i="3"/>
  <c r="E537" i="1" s="1"/>
  <c r="C363" i="3"/>
  <c r="D537" i="1" s="1"/>
  <c r="F359" i="3"/>
  <c r="G533" i="1" s="1"/>
  <c r="D359" i="3"/>
  <c r="E533" i="1" s="1"/>
  <c r="C359" i="3"/>
  <c r="D533" i="1" s="1"/>
  <c r="F353" i="3"/>
  <c r="G527" i="1" s="1"/>
  <c r="D353" i="3"/>
  <c r="E527" i="1" s="1"/>
  <c r="C353" i="3"/>
  <c r="D527" i="1" s="1"/>
  <c r="F349" i="3"/>
  <c r="G523" i="1" s="1"/>
  <c r="D349" i="3"/>
  <c r="E523" i="1" s="1"/>
  <c r="C349" i="3"/>
  <c r="D523" i="1" s="1"/>
  <c r="F345" i="3"/>
  <c r="G519" i="1" s="1"/>
  <c r="D345" i="3"/>
  <c r="E519" i="1" s="1"/>
  <c r="C345" i="3"/>
  <c r="D519" i="1" s="1"/>
  <c r="F342" i="3"/>
  <c r="G516" i="1" s="1"/>
  <c r="D342" i="3"/>
  <c r="E516" i="1" s="1"/>
  <c r="C342" i="3"/>
  <c r="D516" i="1" s="1"/>
  <c r="F340" i="3"/>
  <c r="G514" i="1" s="1"/>
  <c r="D340" i="3"/>
  <c r="E514" i="1" s="1"/>
  <c r="C340" i="3"/>
  <c r="D514" i="1" s="1"/>
  <c r="F327" i="3"/>
  <c r="G501" i="1" s="1"/>
  <c r="D327" i="3"/>
  <c r="E501" i="1" s="1"/>
  <c r="C327" i="3"/>
  <c r="D323" i="3"/>
  <c r="C323" i="3"/>
  <c r="D321" i="3"/>
  <c r="E495" i="1" s="1"/>
  <c r="C321" i="3"/>
  <c r="D495" i="1" s="1"/>
  <c r="D313" i="3"/>
  <c r="E487" i="1" s="1"/>
  <c r="C313" i="3"/>
  <c r="D487" i="1" s="1"/>
  <c r="D308" i="3"/>
  <c r="E482" i="1" s="1"/>
  <c r="C308" i="3"/>
  <c r="D482" i="1" s="1"/>
  <c r="D302" i="3"/>
  <c r="E476" i="1" s="1"/>
  <c r="C302" i="3"/>
  <c r="D476" i="1" s="1"/>
  <c r="D294" i="3"/>
  <c r="E468" i="1" s="1"/>
  <c r="C294" i="3"/>
  <c r="D468" i="1" s="1"/>
  <c r="D281" i="3"/>
  <c r="E455" i="1" s="1"/>
  <c r="C281" i="3"/>
  <c r="D455" i="1" s="1"/>
  <c r="D276" i="3"/>
  <c r="E450" i="1" s="1"/>
  <c r="C276" i="3"/>
  <c r="D450" i="1" s="1"/>
  <c r="D267" i="3"/>
  <c r="E441" i="1" s="1"/>
  <c r="C267" i="3"/>
  <c r="D441" i="1" s="1"/>
  <c r="D257" i="3"/>
  <c r="E431" i="1" s="1"/>
  <c r="C257" i="3"/>
  <c r="D431" i="1" s="1"/>
  <c r="D239" i="3"/>
  <c r="E413" i="1" s="1"/>
  <c r="C239" i="3"/>
  <c r="D413" i="1" s="1"/>
  <c r="D234" i="3"/>
  <c r="E408" i="1" s="1"/>
  <c r="C234" i="3"/>
  <c r="D408" i="1" s="1"/>
  <c r="D230" i="3"/>
  <c r="E404" i="1" s="1"/>
  <c r="C230" i="3"/>
  <c r="D404" i="1" s="1"/>
  <c r="D227" i="3"/>
  <c r="E401" i="1" s="1"/>
  <c r="C227" i="3"/>
  <c r="D401" i="1" s="1"/>
  <c r="F221" i="3"/>
  <c r="D221" i="3"/>
  <c r="C221" i="3"/>
  <c r="D395" i="1" s="1"/>
  <c r="F219" i="3"/>
  <c r="G393" i="1" s="1"/>
  <c r="D219" i="3"/>
  <c r="E393" i="1" s="1"/>
  <c r="C219" i="3"/>
  <c r="D215" i="3"/>
  <c r="E389" i="1" s="1"/>
  <c r="C215" i="3"/>
  <c r="D389" i="1" s="1"/>
  <c r="F207" i="3"/>
  <c r="G381" i="1" s="1"/>
  <c r="D207" i="3"/>
  <c r="E381" i="1" s="1"/>
  <c r="C207" i="3"/>
  <c r="D200" i="3"/>
  <c r="E374" i="1" s="1"/>
  <c r="C200" i="3"/>
  <c r="D374" i="1" s="1"/>
  <c r="D196" i="3"/>
  <c r="E370" i="1" s="1"/>
  <c r="C196" i="3"/>
  <c r="D370" i="1" s="1"/>
  <c r="D188" i="3"/>
  <c r="E362" i="1" s="1"/>
  <c r="C188" i="3"/>
  <c r="D362" i="1" s="1"/>
  <c r="F183" i="3"/>
  <c r="G357" i="1" s="1"/>
  <c r="D183" i="3"/>
  <c r="E357" i="1" s="1"/>
  <c r="C183" i="3"/>
  <c r="D357" i="1" s="1"/>
  <c r="F179" i="3"/>
  <c r="G353" i="1" s="1"/>
  <c r="D179" i="3"/>
  <c r="E353" i="1" s="1"/>
  <c r="C179" i="3"/>
  <c r="D353" i="1" s="1"/>
  <c r="F176" i="3"/>
  <c r="D176" i="3"/>
  <c r="C176" i="3"/>
  <c r="D172" i="3"/>
  <c r="E346" i="1" s="1"/>
  <c r="C172" i="3"/>
  <c r="D346" i="1" s="1"/>
  <c r="D166" i="3"/>
  <c r="E340" i="1" s="1"/>
  <c r="C166" i="3"/>
  <c r="D340" i="1" s="1"/>
  <c r="F157" i="3"/>
  <c r="G331" i="1" s="1"/>
  <c r="D157" i="3"/>
  <c r="E331" i="1" s="1"/>
  <c r="C157" i="3"/>
  <c r="D331" i="1" s="1"/>
  <c r="F153" i="3"/>
  <c r="G327" i="1" s="1"/>
  <c r="D153" i="3"/>
  <c r="E327" i="1" s="1"/>
  <c r="C153" i="3"/>
  <c r="D327" i="1" s="1"/>
  <c r="D149" i="3"/>
  <c r="E323" i="1" s="1"/>
  <c r="C149" i="3"/>
  <c r="D323" i="1" s="1"/>
  <c r="D146" i="3"/>
  <c r="E320" i="1" s="1"/>
  <c r="C146" i="3"/>
  <c r="D320" i="1" s="1"/>
  <c r="D137" i="3"/>
  <c r="E311" i="1" s="1"/>
  <c r="C137" i="3"/>
  <c r="D311" i="1" s="1"/>
  <c r="D135" i="3"/>
  <c r="E309" i="1" s="1"/>
  <c r="C135" i="3"/>
  <c r="D309" i="1" s="1"/>
  <c r="D133" i="3"/>
  <c r="E307" i="1" s="1"/>
  <c r="C133" i="3"/>
  <c r="D307" i="1" s="1"/>
  <c r="D125" i="3"/>
  <c r="E299" i="1" s="1"/>
  <c r="C125" i="3"/>
  <c r="D299" i="1" s="1"/>
  <c r="D122" i="3"/>
  <c r="E296" i="1" s="1"/>
  <c r="C122" i="3"/>
  <c r="D296" i="1" s="1"/>
  <c r="F119" i="3"/>
  <c r="G293" i="1" s="1"/>
  <c r="D119" i="3"/>
  <c r="E293" i="1" s="1"/>
  <c r="C119" i="3"/>
  <c r="D293" i="1" s="1"/>
  <c r="F115" i="3"/>
  <c r="G289" i="1" s="1"/>
  <c r="D115" i="3"/>
  <c r="E289" i="1" s="1"/>
  <c r="C115" i="3"/>
  <c r="D289" i="1" s="1"/>
  <c r="F112" i="3"/>
  <c r="G286" i="1" s="1"/>
  <c r="D112" i="3"/>
  <c r="E286" i="1" s="1"/>
  <c r="C112" i="3"/>
  <c r="D286" i="1" s="1"/>
  <c r="D106" i="3"/>
  <c r="E280" i="1" s="1"/>
  <c r="C106" i="3"/>
  <c r="D280" i="1" s="1"/>
  <c r="E276" i="1"/>
  <c r="D96" i="3"/>
  <c r="E268" i="1" s="1"/>
  <c r="C96" i="3"/>
  <c r="D268" i="1" s="1"/>
  <c r="D90" i="3"/>
  <c r="E262" i="1" s="1"/>
  <c r="C90" i="3"/>
  <c r="D262" i="1" s="1"/>
  <c r="F86" i="3"/>
  <c r="G258" i="1" s="1"/>
  <c r="D86" i="3"/>
  <c r="E258" i="1" s="1"/>
  <c r="C86" i="3"/>
  <c r="D258" i="1" s="1"/>
  <c r="F83" i="3"/>
  <c r="G255" i="1" s="1"/>
  <c r="D83" i="3"/>
  <c r="C83" i="3"/>
  <c r="D255" i="1" s="1"/>
  <c r="D79" i="3"/>
  <c r="E251" i="1" s="1"/>
  <c r="C79" i="3"/>
  <c r="D251" i="1" s="1"/>
  <c r="D73" i="3"/>
  <c r="E245" i="1" s="1"/>
  <c r="C73" i="3"/>
  <c r="D245" i="1" s="1"/>
  <c r="D68" i="3"/>
  <c r="E240" i="1" s="1"/>
  <c r="C68" i="3"/>
  <c r="D240" i="1" s="1"/>
  <c r="F62" i="3"/>
  <c r="G234" i="1" s="1"/>
  <c r="D62" i="3"/>
  <c r="E234" i="1" s="1"/>
  <c r="C62" i="3"/>
  <c r="D234" i="1" s="1"/>
  <c r="F58" i="3"/>
  <c r="G230" i="1" s="1"/>
  <c r="D58" i="3"/>
  <c r="E230" i="1" s="1"/>
  <c r="C58" i="3"/>
  <c r="D230" i="1" s="1"/>
  <c r="F53" i="3"/>
  <c r="G225" i="1" s="1"/>
  <c r="D53" i="3"/>
  <c r="E225" i="1" s="1"/>
  <c r="C53" i="3"/>
  <c r="D225" i="1" s="1"/>
  <c r="D48" i="3"/>
  <c r="E220" i="1" s="1"/>
  <c r="C48" i="3"/>
  <c r="D220" i="1" s="1"/>
  <c r="D45" i="3"/>
  <c r="E217" i="1" s="1"/>
  <c r="C45" i="3"/>
  <c r="D217" i="1" s="1"/>
  <c r="D36" i="3"/>
  <c r="E208" i="1" s="1"/>
  <c r="C36" i="3"/>
  <c r="D208" i="1" s="1"/>
  <c r="D34" i="3"/>
  <c r="E206" i="1" s="1"/>
  <c r="C34" i="3"/>
  <c r="D206" i="1" s="1"/>
  <c r="D32" i="3"/>
  <c r="E204" i="1" s="1"/>
  <c r="C32" i="3"/>
  <c r="D204" i="1" s="1"/>
  <c r="D24" i="3"/>
  <c r="E196" i="1" s="1"/>
  <c r="C24" i="3"/>
  <c r="D196" i="1" s="1"/>
  <c r="D21" i="3"/>
  <c r="E193" i="1" s="1"/>
  <c r="C21" i="3"/>
  <c r="D193" i="1" s="1"/>
  <c r="F17" i="3"/>
  <c r="G189" i="1" s="1"/>
  <c r="D17" i="3"/>
  <c r="E189" i="1" s="1"/>
  <c r="C17" i="3"/>
  <c r="D189" i="1" s="1"/>
  <c r="F12" i="3"/>
  <c r="G184" i="1" s="1"/>
  <c r="D12" i="3"/>
  <c r="E184" i="1" s="1"/>
  <c r="C12" i="3"/>
  <c r="D184" i="1" s="1"/>
  <c r="F10" i="3"/>
  <c r="G182" i="1" s="1"/>
  <c r="D10" i="3"/>
  <c r="E182" i="1" s="1"/>
  <c r="C10" i="3"/>
  <c r="D182" i="1" s="1"/>
  <c r="D7" i="3"/>
  <c r="C7" i="3"/>
  <c r="D179" i="1" s="1"/>
  <c r="W643" i="4"/>
  <c r="U643" i="4"/>
  <c r="U647" i="4" s="1"/>
  <c r="R643" i="4"/>
  <c r="R647" i="4" s="1"/>
  <c r="P643" i="4"/>
  <c r="N643" i="4"/>
  <c r="N647" i="4" s="1"/>
  <c r="J643" i="4"/>
  <c r="J647" i="4" s="1"/>
  <c r="H643" i="4"/>
  <c r="H647" i="4" s="1"/>
  <c r="G643" i="4"/>
  <c r="G647" i="4" s="1"/>
  <c r="F598" i="1" l="1"/>
  <c r="F424" i="3"/>
  <c r="G598" i="1" s="1"/>
  <c r="C114" i="2"/>
  <c r="D128" i="1" s="1"/>
  <c r="F92" i="2"/>
  <c r="G106" i="1" s="1"/>
  <c r="F114" i="2"/>
  <c r="G128" i="1" s="1"/>
  <c r="F280" i="3"/>
  <c r="G454" i="1" s="1"/>
  <c r="F383" i="3"/>
  <c r="G557" i="1" s="1"/>
  <c r="F204" i="3"/>
  <c r="G378" i="1" s="1"/>
  <c r="E321" i="3"/>
  <c r="F495" i="1" s="1"/>
  <c r="F173" i="3"/>
  <c r="G347" i="1" s="1"/>
  <c r="F202" i="3"/>
  <c r="G376" i="1" s="1"/>
  <c r="F245" i="3"/>
  <c r="G419" i="1" s="1"/>
  <c r="F384" i="3"/>
  <c r="G558" i="1" s="1"/>
  <c r="F263" i="3"/>
  <c r="G437" i="1" s="1"/>
  <c r="F318" i="3"/>
  <c r="G492" i="1" s="1"/>
  <c r="F298" i="3"/>
  <c r="G472" i="1" s="1"/>
  <c r="F296" i="3"/>
  <c r="G470" i="1" s="1"/>
  <c r="D218" i="3"/>
  <c r="E392" i="1" s="1"/>
  <c r="F218" i="3"/>
  <c r="G392" i="1" s="1"/>
  <c r="C203" i="3"/>
  <c r="D377" i="1" s="1"/>
  <c r="D392" i="3"/>
  <c r="E566" i="1" s="1"/>
  <c r="C418" i="3"/>
  <c r="C416" i="3" s="1"/>
  <c r="D590" i="1" s="1"/>
  <c r="C103" i="3"/>
  <c r="D275" i="1" s="1"/>
  <c r="C400" i="3"/>
  <c r="D574" i="1" s="1"/>
  <c r="F274" i="3"/>
  <c r="G448" i="1" s="1"/>
  <c r="F299" i="3"/>
  <c r="G473" i="1" s="1"/>
  <c r="F272" i="3"/>
  <c r="G446" i="1" s="1"/>
  <c r="F52" i="3"/>
  <c r="G224" i="1" s="1"/>
  <c r="F243" i="3"/>
  <c r="G417" i="1" s="1"/>
  <c r="F255" i="3"/>
  <c r="G429" i="1" s="1"/>
  <c r="F311" i="3"/>
  <c r="G485" i="1" s="1"/>
  <c r="F256" i="3"/>
  <c r="G430" i="1" s="1"/>
  <c r="F192" i="3"/>
  <c r="F188" i="3" s="1"/>
  <c r="G362" i="1" s="1"/>
  <c r="F171" i="3"/>
  <c r="G345" i="1" s="1"/>
  <c r="F108" i="3"/>
  <c r="G282" i="1" s="1"/>
  <c r="F254" i="3"/>
  <c r="G428" i="1" s="1"/>
  <c r="F282" i="3"/>
  <c r="G456" i="1" s="1"/>
  <c r="E340" i="3"/>
  <c r="F514" i="1" s="1"/>
  <c r="F164" i="3"/>
  <c r="G338" i="1" s="1"/>
  <c r="D3" i="2"/>
  <c r="E17" i="1" s="1"/>
  <c r="E157" i="3"/>
  <c r="F331" i="1" s="1"/>
  <c r="F317" i="3"/>
  <c r="G491" i="1" s="1"/>
  <c r="C129" i="2"/>
  <c r="C125" i="2" s="1"/>
  <c r="D139" i="1" s="1"/>
  <c r="F75" i="3"/>
  <c r="G247" i="1" s="1"/>
  <c r="F273" i="3"/>
  <c r="G447" i="1" s="1"/>
  <c r="C392" i="3"/>
  <c r="D566" i="1" s="1"/>
  <c r="F278" i="3"/>
  <c r="G452" i="1" s="1"/>
  <c r="C3" i="2"/>
  <c r="D17" i="1" s="1"/>
  <c r="F260" i="3"/>
  <c r="G434" i="1" s="1"/>
  <c r="C425" i="3"/>
  <c r="D599" i="1" s="1"/>
  <c r="C195" i="3"/>
  <c r="D369" i="1" s="1"/>
  <c r="F262" i="3"/>
  <c r="G436" i="1" s="1"/>
  <c r="F380" i="3"/>
  <c r="G554" i="1" s="1"/>
  <c r="C218" i="3"/>
  <c r="D392" i="1" s="1"/>
  <c r="D425" i="3"/>
  <c r="E599" i="1" s="1"/>
  <c r="D5" i="3"/>
  <c r="E177" i="1" s="1"/>
  <c r="F72" i="3"/>
  <c r="G244" i="1" s="1"/>
  <c r="F175" i="3"/>
  <c r="G349" i="1" s="1"/>
  <c r="F292" i="3"/>
  <c r="G466" i="1" s="1"/>
  <c r="F199" i="3"/>
  <c r="G373" i="1" s="1"/>
  <c r="F240" i="3"/>
  <c r="G414" i="1" s="1"/>
  <c r="F315" i="3"/>
  <c r="G489" i="1" s="1"/>
  <c r="C369" i="3"/>
  <c r="D543" i="1" s="1"/>
  <c r="E133" i="3"/>
  <c r="F307" i="1" s="1"/>
  <c r="F174" i="3"/>
  <c r="G348" i="1" s="1"/>
  <c r="E219" i="3"/>
  <c r="F393" i="1" s="1"/>
  <c r="F275" i="3"/>
  <c r="G449" i="1" s="1"/>
  <c r="F197" i="3"/>
  <c r="G371" i="1" s="1"/>
  <c r="F295" i="3"/>
  <c r="G469" i="1" s="1"/>
  <c r="E112" i="3"/>
  <c r="F286" i="1" s="1"/>
  <c r="F70" i="3"/>
  <c r="G242" i="1" s="1"/>
  <c r="F312" i="3"/>
  <c r="G486" i="1" s="1"/>
  <c r="F258" i="3"/>
  <c r="G432" i="1" s="1"/>
  <c r="F259" i="3"/>
  <c r="G433" i="1" s="1"/>
  <c r="F314" i="3"/>
  <c r="G488" i="1" s="1"/>
  <c r="E135" i="3"/>
  <c r="F309" i="1" s="1"/>
  <c r="F241" i="3"/>
  <c r="G415" i="1" s="1"/>
  <c r="F242" i="3"/>
  <c r="G416" i="1" s="1"/>
  <c r="F293" i="3"/>
  <c r="G467" i="1" s="1"/>
  <c r="D575" i="1"/>
  <c r="D195" i="3"/>
  <c r="E369" i="1" s="1"/>
  <c r="D418" i="3"/>
  <c r="C320" i="3"/>
  <c r="D494" i="1" s="1"/>
  <c r="E395" i="1"/>
  <c r="D320" i="3"/>
  <c r="E494" i="1" s="1"/>
  <c r="G395" i="1"/>
  <c r="E546" i="1"/>
  <c r="C175" i="3"/>
  <c r="D349" i="1" s="1"/>
  <c r="C376" i="3"/>
  <c r="D550" i="1" s="1"/>
  <c r="D276" i="1"/>
  <c r="D103" i="3"/>
  <c r="E275" i="1" s="1"/>
  <c r="D175" i="3"/>
  <c r="E349" i="1" s="1"/>
  <c r="D497" i="1"/>
  <c r="E497" i="1"/>
  <c r="C338" i="3"/>
  <c r="D512" i="1" s="1"/>
  <c r="F338" i="3"/>
  <c r="G512" i="1" s="1"/>
  <c r="E179" i="1"/>
  <c r="F400" i="3"/>
  <c r="G574" i="1" s="1"/>
  <c r="D381" i="1"/>
  <c r="G567" i="1"/>
  <c r="D338" i="3"/>
  <c r="E512" i="1" s="1"/>
  <c r="D400" i="3"/>
  <c r="E574" i="1" s="1"/>
  <c r="C110" i="3"/>
  <c r="D350" i="1"/>
  <c r="D393" i="1"/>
  <c r="G578" i="1"/>
  <c r="E600" i="1"/>
  <c r="D203" i="3"/>
  <c r="E377" i="1" s="1"/>
  <c r="D82" i="3"/>
  <c r="E254" i="1" s="1"/>
  <c r="D110" i="3"/>
  <c r="E255" i="1"/>
  <c r="E350" i="1"/>
  <c r="C226" i="3"/>
  <c r="D400" i="1" s="1"/>
  <c r="C82" i="3"/>
  <c r="D254" i="1" s="1"/>
  <c r="D376" i="3"/>
  <c r="E550" i="1" s="1"/>
  <c r="G350" i="1"/>
  <c r="D501" i="1"/>
  <c r="C5" i="3"/>
  <c r="D226" i="3"/>
  <c r="E400" i="1" s="1"/>
  <c r="D109" i="1"/>
  <c r="E109" i="1"/>
  <c r="D148" i="1"/>
  <c r="E129" i="1"/>
  <c r="D30" i="2"/>
  <c r="E54" i="1"/>
  <c r="F129" i="2"/>
  <c r="G35" i="1"/>
  <c r="F3" i="2"/>
  <c r="G17" i="1" s="1"/>
  <c r="C73" i="2"/>
  <c r="D87" i="1" s="1"/>
  <c r="D73" i="2"/>
  <c r="E87" i="1" s="1"/>
  <c r="D18" i="1"/>
  <c r="D129" i="2"/>
  <c r="E18" i="1"/>
  <c r="G18" i="1"/>
  <c r="D166" i="1"/>
  <c r="C30" i="2"/>
  <c r="D35" i="1"/>
  <c r="D45" i="1"/>
  <c r="E166" i="1"/>
  <c r="F73" i="2"/>
  <c r="G87" i="1" s="1"/>
  <c r="E35" i="1"/>
  <c r="G166" i="1"/>
  <c r="F248" i="3"/>
  <c r="G422" i="1" s="1"/>
  <c r="F206" i="3"/>
  <c r="G380" i="1" s="1"/>
  <c r="F229" i="3"/>
  <c r="G403" i="1" s="1"/>
  <c r="F163" i="3"/>
  <c r="G337" i="1" s="1"/>
  <c r="F284" i="3"/>
  <c r="G458" i="1" s="1"/>
  <c r="F265" i="3"/>
  <c r="G439" i="1" s="1"/>
  <c r="F387" i="3"/>
  <c r="G561" i="1" s="1"/>
  <c r="F301" i="3"/>
  <c r="G475" i="1" s="1"/>
  <c r="F322" i="3"/>
  <c r="G496" i="1" s="1"/>
  <c r="F132" i="3"/>
  <c r="G306" i="1" s="1"/>
  <c r="F283" i="3"/>
  <c r="G457" i="1" s="1"/>
  <c r="F111" i="3"/>
  <c r="G285" i="1" s="1"/>
  <c r="E153" i="3"/>
  <c r="F327" i="1" s="1"/>
  <c r="F264" i="3"/>
  <c r="G438" i="1" s="1"/>
  <c r="F247" i="3"/>
  <c r="G421" i="1" s="1"/>
  <c r="F162" i="3"/>
  <c r="G336" i="1" s="1"/>
  <c r="F205" i="3"/>
  <c r="G379" i="1" s="1"/>
  <c r="E227" i="3"/>
  <c r="F401" i="1" s="1"/>
  <c r="F319" i="3"/>
  <c r="G493" i="1" s="1"/>
  <c r="F386" i="3"/>
  <c r="G560" i="1" s="1"/>
  <c r="F99" i="3"/>
  <c r="G271" i="1" s="1"/>
  <c r="F300" i="3"/>
  <c r="G474" i="1" s="1"/>
  <c r="F142" i="3"/>
  <c r="G316" i="1" s="1"/>
  <c r="E342" i="3"/>
  <c r="F516" i="1" s="1"/>
  <c r="F77" i="3"/>
  <c r="G249" i="1" s="1"/>
  <c r="F216" i="3"/>
  <c r="G390" i="1" s="1"/>
  <c r="F50" i="3"/>
  <c r="G222" i="1" s="1"/>
  <c r="F250" i="3"/>
  <c r="G424" i="1" s="1"/>
  <c r="F30" i="3"/>
  <c r="G202" i="1" s="1"/>
  <c r="E106" i="3"/>
  <c r="F280" i="1" s="1"/>
  <c r="F237" i="3"/>
  <c r="G411" i="1" s="1"/>
  <c r="F164" i="1"/>
  <c r="F290" i="3"/>
  <c r="G464" i="1" s="1"/>
  <c r="F309" i="3"/>
  <c r="G483" i="1" s="1"/>
  <c r="F291" i="3"/>
  <c r="G465" i="1" s="1"/>
  <c r="F155" i="2"/>
  <c r="G169" i="1" s="1"/>
  <c r="E10" i="3"/>
  <c r="F182" i="1" s="1"/>
  <c r="F170" i="3"/>
  <c r="G344" i="1" s="1"/>
  <c r="F52" i="1"/>
  <c r="F60" i="1"/>
  <c r="F68" i="1"/>
  <c r="F156" i="1"/>
  <c r="F76" i="3"/>
  <c r="G248" i="1" s="1"/>
  <c r="F55" i="1"/>
  <c r="F63" i="1"/>
  <c r="F71" i="1"/>
  <c r="G55" i="1"/>
  <c r="F50" i="1"/>
  <c r="F162" i="1"/>
  <c r="F53" i="1"/>
  <c r="F61" i="1"/>
  <c r="F69" i="1"/>
  <c r="F85" i="1"/>
  <c r="F149" i="1"/>
  <c r="F32" i="1"/>
  <c r="F64" i="1"/>
  <c r="F297" i="3"/>
  <c r="G471" i="1" s="1"/>
  <c r="F316" i="3"/>
  <c r="G490" i="1" s="1"/>
  <c r="F279" i="3"/>
  <c r="G453" i="1" s="1"/>
  <c r="F37" i="3"/>
  <c r="G209" i="1" s="1"/>
  <c r="F72" i="2"/>
  <c r="G86" i="1" s="1"/>
  <c r="F51" i="1"/>
  <c r="F67" i="1"/>
  <c r="F261" i="3"/>
  <c r="G435" i="1" s="1"/>
  <c r="F70" i="1"/>
  <c r="F118" i="1"/>
  <c r="F95" i="3"/>
  <c r="F90" i="3" s="1"/>
  <c r="F82" i="3" s="1"/>
  <c r="G254" i="1" s="1"/>
  <c r="G118" i="1"/>
  <c r="F201" i="3"/>
  <c r="F200" i="3" s="1"/>
  <c r="G374" i="1" s="1"/>
  <c r="F244" i="3"/>
  <c r="G418" i="1" s="1"/>
  <c r="F49" i="1"/>
  <c r="F57" i="1"/>
  <c r="F65" i="1"/>
  <c r="F73" i="1"/>
  <c r="G57" i="1"/>
  <c r="E66" i="2"/>
  <c r="F80" i="1" s="1"/>
  <c r="F370" i="3"/>
  <c r="G544" i="1" s="1"/>
  <c r="F25" i="3"/>
  <c r="G197" i="1" s="1"/>
  <c r="F169" i="3"/>
  <c r="G343" i="1" s="1"/>
  <c r="F8" i="3"/>
  <c r="G180" i="1" s="1"/>
  <c r="F148" i="3"/>
  <c r="F146" i="3" s="1"/>
  <c r="G320" i="1" s="1"/>
  <c r="F253" i="3"/>
  <c r="G427" i="1" s="1"/>
  <c r="F268" i="3"/>
  <c r="G442" i="1" s="1"/>
  <c r="F286" i="3"/>
  <c r="G460" i="1" s="1"/>
  <c r="E21" i="2"/>
  <c r="F35" i="1" s="1"/>
  <c r="F288" i="3"/>
  <c r="G462" i="1" s="1"/>
  <c r="F150" i="3"/>
  <c r="F149" i="3" s="1"/>
  <c r="G323" i="1" s="1"/>
  <c r="F289" i="3"/>
  <c r="G463" i="1" s="1"/>
  <c r="F307" i="3"/>
  <c r="G481" i="1" s="1"/>
  <c r="F270" i="3"/>
  <c r="G444" i="1" s="1"/>
  <c r="F232" i="3"/>
  <c r="F230" i="3" s="1"/>
  <c r="G404" i="1" s="1"/>
  <c r="F6" i="3"/>
  <c r="G178" i="1" s="1"/>
  <c r="E126" i="2"/>
  <c r="F140" i="1" s="1"/>
  <c r="E152" i="2"/>
  <c r="F304" i="3"/>
  <c r="G478" i="1" s="1"/>
  <c r="F81" i="3"/>
  <c r="G253" i="1" s="1"/>
  <c r="F105" i="3"/>
  <c r="G279" i="1" s="1"/>
  <c r="F165" i="3"/>
  <c r="G339" i="1" s="1"/>
  <c r="F325" i="3"/>
  <c r="G499" i="1" s="1"/>
  <c r="F145" i="3"/>
  <c r="G319" i="1" s="1"/>
  <c r="F435" i="3"/>
  <c r="F425" i="3" s="1"/>
  <c r="G599" i="1" s="1"/>
  <c r="F35" i="3"/>
  <c r="F34" i="3" s="1"/>
  <c r="G206" i="1" s="1"/>
  <c r="F41" i="3"/>
  <c r="G213" i="1" s="1"/>
  <c r="F9" i="3"/>
  <c r="G181" i="1" s="1"/>
  <c r="F29" i="3"/>
  <c r="G201" i="1" s="1"/>
  <c r="F49" i="3"/>
  <c r="G221" i="1" s="1"/>
  <c r="F71" i="3"/>
  <c r="G243" i="1" s="1"/>
  <c r="F127" i="3"/>
  <c r="G301" i="1" s="1"/>
  <c r="F167" i="3"/>
  <c r="G341" i="1" s="1"/>
  <c r="F51" i="3"/>
  <c r="G223" i="1" s="1"/>
  <c r="F251" i="3"/>
  <c r="G425" i="1" s="1"/>
  <c r="F269" i="3"/>
  <c r="G443" i="1" s="1"/>
  <c r="F78" i="3"/>
  <c r="G250" i="1" s="1"/>
  <c r="F100" i="3"/>
  <c r="G272" i="1" s="1"/>
  <c r="F271" i="3"/>
  <c r="G445" i="1" s="1"/>
  <c r="F287" i="3"/>
  <c r="G461" i="1" s="1"/>
  <c r="F44" i="3"/>
  <c r="G216" i="1" s="1"/>
  <c r="G277" i="1"/>
  <c r="F305" i="3"/>
  <c r="G479" i="1" s="1"/>
  <c r="E31" i="2"/>
  <c r="F45" i="1" s="1"/>
  <c r="E143" i="2"/>
  <c r="F157" i="1" s="1"/>
  <c r="F124" i="3"/>
  <c r="F194" i="1"/>
  <c r="F198" i="1"/>
  <c r="F210" i="1"/>
  <c r="F214" i="1"/>
  <c r="F168" i="3"/>
  <c r="G342" i="1" s="1"/>
  <c r="F342" i="1"/>
  <c r="F235" i="3"/>
  <c r="G409" i="1" s="1"/>
  <c r="F409" i="1"/>
  <c r="F252" i="3"/>
  <c r="G426" i="1" s="1"/>
  <c r="F426" i="1"/>
  <c r="F306" i="3"/>
  <c r="G480" i="1" s="1"/>
  <c r="F480" i="1"/>
  <c r="F371" i="3"/>
  <c r="G545" i="1" s="1"/>
  <c r="F545" i="1"/>
  <c r="E413" i="3"/>
  <c r="F587" i="1" s="1"/>
  <c r="F588" i="1"/>
  <c r="F423" i="1"/>
  <c r="F195" i="1"/>
  <c r="F199" i="1"/>
  <c r="F203" i="1"/>
  <c r="F211" i="1"/>
  <c r="F215" i="1"/>
  <c r="F235" i="1"/>
  <c r="F324" i="3"/>
  <c r="G498" i="1" s="1"/>
  <c r="F266" i="3"/>
  <c r="G440" i="1" s="1"/>
  <c r="F40" i="3"/>
  <c r="G212" i="1" s="1"/>
  <c r="F200" i="1"/>
  <c r="F252" i="1"/>
  <c r="E12" i="3"/>
  <c r="F184" i="1" s="1"/>
  <c r="F459" i="1"/>
  <c r="F185" i="1"/>
  <c r="F278" i="1"/>
  <c r="E7" i="2"/>
  <c r="F21" i="1" s="1"/>
  <c r="E95" i="2"/>
  <c r="F34" i="2"/>
  <c r="G48" i="1" s="1"/>
  <c r="E363" i="3"/>
  <c r="F537" i="1" s="1"/>
  <c r="E302" i="3"/>
  <c r="F476" i="1" s="1"/>
  <c r="F48" i="2"/>
  <c r="G62" i="1" s="1"/>
  <c r="E11" i="2"/>
  <c r="F25" i="1" s="1"/>
  <c r="E196" i="3"/>
  <c r="F370" i="1" s="1"/>
  <c r="E53" i="3"/>
  <c r="F225" i="1" s="1"/>
  <c r="F198" i="3"/>
  <c r="G372" i="1" s="1"/>
  <c r="E366" i="3"/>
  <c r="F540" i="1" s="1"/>
  <c r="E74" i="2"/>
  <c r="F88" i="1" s="1"/>
  <c r="E221" i="3"/>
  <c r="F395" i="1" s="1"/>
  <c r="E17" i="3"/>
  <c r="F189" i="1" s="1"/>
  <c r="E136" i="2"/>
  <c r="F150" i="1" s="1"/>
  <c r="E179" i="3"/>
  <c r="F353" i="1" s="1"/>
  <c r="E115" i="2"/>
  <c r="E86" i="3"/>
  <c r="F258" i="1" s="1"/>
  <c r="E122" i="3"/>
  <c r="F296" i="1" s="1"/>
  <c r="F45" i="2"/>
  <c r="E44" i="2"/>
  <c r="F58" i="1" s="1"/>
  <c r="F33" i="3"/>
  <c r="E32" i="3"/>
  <c r="F204" i="1" s="1"/>
  <c r="F21" i="3"/>
  <c r="G193" i="1" s="1"/>
  <c r="E68" i="3"/>
  <c r="F240" i="1" s="1"/>
  <c r="F69" i="3"/>
  <c r="E79" i="3"/>
  <c r="F251" i="1" s="1"/>
  <c r="E90" i="3"/>
  <c r="F262" i="1" s="1"/>
  <c r="E183" i="3"/>
  <c r="F357" i="1" s="1"/>
  <c r="E230" i="3"/>
  <c r="F404" i="1" s="1"/>
  <c r="E207" i="3"/>
  <c r="F381" i="1" s="1"/>
  <c r="F277" i="3"/>
  <c r="G451" i="1" s="1"/>
  <c r="E276" i="3"/>
  <c r="F450" i="1" s="1"/>
  <c r="E73" i="3"/>
  <c r="F245" i="1" s="1"/>
  <c r="F74" i="3"/>
  <c r="E48" i="3"/>
  <c r="F220" i="1" s="1"/>
  <c r="E188" i="3"/>
  <c r="F362" i="1" s="1"/>
  <c r="E119" i="3"/>
  <c r="F293" i="1" s="1"/>
  <c r="E176" i="3"/>
  <c r="F350" i="1" s="1"/>
  <c r="E419" i="3"/>
  <c r="E432" i="3"/>
  <c r="F606" i="1" s="1"/>
  <c r="E80" i="2"/>
  <c r="F94" i="1" s="1"/>
  <c r="E60" i="2"/>
  <c r="F74" i="1" s="1"/>
  <c r="E130" i="2"/>
  <c r="F144" i="1" s="1"/>
  <c r="E125" i="3"/>
  <c r="F299" i="1" s="1"/>
  <c r="E215" i="3"/>
  <c r="F389" i="1" s="1"/>
  <c r="E308" i="3"/>
  <c r="F482" i="1" s="1"/>
  <c r="E4" i="2"/>
  <c r="F18" i="1" s="1"/>
  <c r="F52" i="2"/>
  <c r="G66" i="1" s="1"/>
  <c r="E98" i="2"/>
  <c r="F112" i="1" s="1"/>
  <c r="E105" i="2"/>
  <c r="F119" i="1" s="1"/>
  <c r="E404" i="3"/>
  <c r="F578" i="1" s="1"/>
  <c r="E121" i="2"/>
  <c r="F135" i="1" s="1"/>
  <c r="E359" i="3"/>
  <c r="F533" i="1" s="1"/>
  <c r="E349" i="3"/>
  <c r="F523" i="1" s="1"/>
  <c r="E102" i="2"/>
  <c r="F116" i="1" s="1"/>
  <c r="E323" i="3"/>
  <c r="E345" i="3"/>
  <c r="F519" i="1" s="1"/>
  <c r="E401" i="3"/>
  <c r="E200" i="3"/>
  <c r="F303" i="3"/>
  <c r="E21" i="3"/>
  <c r="F193" i="1" s="1"/>
  <c r="E381" i="3"/>
  <c r="F555" i="1" s="1"/>
  <c r="E40" i="2"/>
  <c r="F54" i="1" s="1"/>
  <c r="E52" i="2"/>
  <c r="F66" i="1" s="1"/>
  <c r="E115" i="3"/>
  <c r="F289" i="1" s="1"/>
  <c r="E172" i="3"/>
  <c r="F346" i="1" s="1"/>
  <c r="F382" i="3"/>
  <c r="E34" i="2"/>
  <c r="F48" i="1" s="1"/>
  <c r="E34" i="3"/>
  <c r="F206" i="1" s="1"/>
  <c r="E45" i="3"/>
  <c r="F217" i="1" s="1"/>
  <c r="E83" i="3"/>
  <c r="F255" i="1" s="1"/>
  <c r="E294" i="3"/>
  <c r="F468" i="1" s="1"/>
  <c r="E327" i="3"/>
  <c r="F501" i="1" s="1"/>
  <c r="E393" i="3"/>
  <c r="E426" i="3"/>
  <c r="F600" i="1" s="1"/>
  <c r="E239" i="3"/>
  <c r="F413" i="1" s="1"/>
  <c r="E137" i="3"/>
  <c r="F311" i="1" s="1"/>
  <c r="E234" i="3"/>
  <c r="F408" i="1" s="1"/>
  <c r="E372" i="3"/>
  <c r="E42" i="2"/>
  <c r="F56" i="1" s="1"/>
  <c r="E48" i="2"/>
  <c r="F62" i="1" s="1"/>
  <c r="E70" i="2"/>
  <c r="F84" i="1" s="1"/>
  <c r="E166" i="3"/>
  <c r="F340" i="1" s="1"/>
  <c r="F236" i="3"/>
  <c r="E429" i="3"/>
  <c r="F603" i="1" s="1"/>
  <c r="F134" i="3"/>
  <c r="F217" i="3"/>
  <c r="F228" i="3"/>
  <c r="F310" i="3"/>
  <c r="E353" i="3"/>
  <c r="F527" i="1" s="1"/>
  <c r="E58" i="3"/>
  <c r="F230" i="1" s="1"/>
  <c r="E146" i="3"/>
  <c r="F320" i="1" s="1"/>
  <c r="E388" i="3"/>
  <c r="F562" i="1" s="1"/>
  <c r="F136" i="3"/>
  <c r="E267" i="3"/>
  <c r="F441" i="1" s="1"/>
  <c r="E281" i="3"/>
  <c r="F455" i="1" s="1"/>
  <c r="F246" i="3"/>
  <c r="E96" i="3"/>
  <c r="F268" i="1" s="1"/>
  <c r="F107" i="3"/>
  <c r="E36" i="3"/>
  <c r="F208" i="1" s="1"/>
  <c r="E149" i="3"/>
  <c r="F323" i="1" s="1"/>
  <c r="E313" i="3"/>
  <c r="F487" i="1" s="1"/>
  <c r="E385" i="3"/>
  <c r="F559" i="1" s="1"/>
  <c r="E7" i="3"/>
  <c r="F179" i="1" s="1"/>
  <c r="E24" i="3"/>
  <c r="F196" i="1" s="1"/>
  <c r="E257" i="3"/>
  <c r="F431" i="1" s="1"/>
  <c r="F47" i="3"/>
  <c r="P645" i="4"/>
  <c r="P647" i="4" s="1"/>
  <c r="W645" i="4"/>
  <c r="W647" i="4" s="1"/>
  <c r="C2" i="2" l="1"/>
  <c r="F418" i="3"/>
  <c r="G592" i="1" s="1"/>
  <c r="D143" i="1"/>
  <c r="D2" i="2"/>
  <c r="E16" i="1" s="1"/>
  <c r="D592" i="1"/>
  <c r="G366" i="1"/>
  <c r="F172" i="3"/>
  <c r="G346" i="1" s="1"/>
  <c r="F321" i="3"/>
  <c r="G495" i="1" s="1"/>
  <c r="F326" i="3"/>
  <c r="G500" i="1" s="1"/>
  <c r="C326" i="3"/>
  <c r="D500" i="1" s="1"/>
  <c r="C109" i="3"/>
  <c r="D283" i="1" s="1"/>
  <c r="D284" i="1"/>
  <c r="C4" i="3"/>
  <c r="D177" i="1"/>
  <c r="D4" i="3"/>
  <c r="D416" i="3"/>
  <c r="E590" i="1" s="1"/>
  <c r="E592" i="1"/>
  <c r="D326" i="3"/>
  <c r="E500" i="1" s="1"/>
  <c r="D109" i="3"/>
  <c r="E283" i="1" s="1"/>
  <c r="E284" i="1"/>
  <c r="D125" i="2"/>
  <c r="E139" i="1" s="1"/>
  <c r="E143" i="1"/>
  <c r="F125" i="2"/>
  <c r="G139" i="1" s="1"/>
  <c r="G143" i="1"/>
  <c r="D28" i="2"/>
  <c r="E42" i="1" s="1"/>
  <c r="E44" i="1"/>
  <c r="D69" i="2"/>
  <c r="E83" i="1" s="1"/>
  <c r="F2" i="2"/>
  <c r="G16" i="1" s="1"/>
  <c r="C69" i="2"/>
  <c r="D83" i="1" s="1"/>
  <c r="C28" i="2"/>
  <c r="D42" i="1" s="1"/>
  <c r="D44" i="1"/>
  <c r="D16" i="1"/>
  <c r="F70" i="2"/>
  <c r="G84" i="1" s="1"/>
  <c r="F125" i="3"/>
  <c r="G299" i="1" s="1"/>
  <c r="G207" i="1"/>
  <c r="F96" i="3"/>
  <c r="G268" i="1" s="1"/>
  <c r="F137" i="3"/>
  <c r="G311" i="1" s="1"/>
  <c r="F385" i="3"/>
  <c r="G559" i="1" s="1"/>
  <c r="F276" i="3"/>
  <c r="G450" i="1" s="1"/>
  <c r="G262" i="1"/>
  <c r="G322" i="1"/>
  <c r="F313" i="3"/>
  <c r="G487" i="1" s="1"/>
  <c r="F294" i="3"/>
  <c r="G468" i="1" s="1"/>
  <c r="E20" i="2"/>
  <c r="F34" i="1" s="1"/>
  <c r="E151" i="2"/>
  <c r="F165" i="1" s="1"/>
  <c r="F166" i="1"/>
  <c r="F44" i="2"/>
  <c r="G58" i="1" s="1"/>
  <c r="G59" i="1"/>
  <c r="G375" i="1"/>
  <c r="E92" i="2"/>
  <c r="F106" i="1" s="1"/>
  <c r="F109" i="1"/>
  <c r="E114" i="2"/>
  <c r="F128" i="1" s="1"/>
  <c r="F129" i="1"/>
  <c r="G267" i="1"/>
  <c r="F7" i="3"/>
  <c r="G179" i="1" s="1"/>
  <c r="G324" i="1"/>
  <c r="G406" i="1"/>
  <c r="F257" i="3"/>
  <c r="G431" i="1" s="1"/>
  <c r="F79" i="3"/>
  <c r="G251" i="1" s="1"/>
  <c r="G609" i="1"/>
  <c r="F48" i="3"/>
  <c r="G220" i="1" s="1"/>
  <c r="F36" i="3"/>
  <c r="G208" i="1" s="1"/>
  <c r="F24" i="3"/>
  <c r="G196" i="1" s="1"/>
  <c r="F281" i="3"/>
  <c r="G455" i="1" s="1"/>
  <c r="G276" i="1"/>
  <c r="F166" i="3"/>
  <c r="G340" i="1" s="1"/>
  <c r="F323" i="3"/>
  <c r="G497" i="1" s="1"/>
  <c r="F267" i="3"/>
  <c r="G441" i="1" s="1"/>
  <c r="F68" i="3"/>
  <c r="G240" i="1" s="1"/>
  <c r="G241" i="1"/>
  <c r="E195" i="3"/>
  <c r="F369" i="1" s="1"/>
  <c r="F374" i="1"/>
  <c r="E418" i="3"/>
  <c r="F593" i="1"/>
  <c r="E400" i="3"/>
  <c r="F574" i="1" s="1"/>
  <c r="F575" i="1"/>
  <c r="F234" i="3"/>
  <c r="G408" i="1" s="1"/>
  <c r="G410" i="1"/>
  <c r="F73" i="3"/>
  <c r="G245" i="1" s="1"/>
  <c r="G246" i="1"/>
  <c r="F32" i="3"/>
  <c r="G204" i="1" s="1"/>
  <c r="G205" i="1"/>
  <c r="F302" i="3"/>
  <c r="G476" i="1" s="1"/>
  <c r="G477" i="1"/>
  <c r="F381" i="3"/>
  <c r="G555" i="1" s="1"/>
  <c r="G556" i="1"/>
  <c r="F106" i="3"/>
  <c r="G280" i="1" s="1"/>
  <c r="G281" i="1"/>
  <c r="E320" i="3"/>
  <c r="F494" i="1" s="1"/>
  <c r="F497" i="1"/>
  <c r="F135" i="3"/>
  <c r="G309" i="1" s="1"/>
  <c r="G310" i="1"/>
  <c r="E103" i="3"/>
  <c r="F275" i="1" s="1"/>
  <c r="F276" i="1"/>
  <c r="F239" i="3"/>
  <c r="G413" i="1" s="1"/>
  <c r="G420" i="1"/>
  <c r="F308" i="3"/>
  <c r="G482" i="1" s="1"/>
  <c r="G484" i="1"/>
  <c r="F133" i="3"/>
  <c r="G307" i="1" s="1"/>
  <c r="G308" i="1"/>
  <c r="F369" i="3"/>
  <c r="G543" i="1" s="1"/>
  <c r="E369" i="3"/>
  <c r="F543" i="1" s="1"/>
  <c r="F546" i="1"/>
  <c r="F45" i="3"/>
  <c r="G217" i="1" s="1"/>
  <c r="G219" i="1"/>
  <c r="E218" i="3"/>
  <c r="F392" i="1" s="1"/>
  <c r="F227" i="3"/>
  <c r="G401" i="1" s="1"/>
  <c r="G402" i="1"/>
  <c r="F196" i="3"/>
  <c r="F215" i="3"/>
  <c r="G391" i="1"/>
  <c r="E392" i="3"/>
  <c r="F566" i="1" s="1"/>
  <c r="F567" i="1"/>
  <c r="E338" i="3"/>
  <c r="F512" i="1" s="1"/>
  <c r="F122" i="3"/>
  <c r="G296" i="1" s="1"/>
  <c r="G298" i="1"/>
  <c r="E3" i="2"/>
  <c r="E73" i="2"/>
  <c r="E175" i="3"/>
  <c r="F349" i="1" s="1"/>
  <c r="E82" i="3"/>
  <c r="F254" i="1" s="1"/>
  <c r="E376" i="3"/>
  <c r="F550" i="1" s="1"/>
  <c r="E129" i="2"/>
  <c r="E203" i="3"/>
  <c r="F377" i="1" s="1"/>
  <c r="E110" i="3"/>
  <c r="E425" i="3"/>
  <c r="F599" i="1" s="1"/>
  <c r="E30" i="2"/>
  <c r="E226" i="3"/>
  <c r="F400" i="1" s="1"/>
  <c r="E5" i="3"/>
  <c r="F416" i="3" l="1"/>
  <c r="G590" i="1" s="1"/>
  <c r="D158" i="2"/>
  <c r="C158" i="2"/>
  <c r="E14" i="1"/>
  <c r="D14" i="1"/>
  <c r="C3" i="3"/>
  <c r="D176" i="1"/>
  <c r="D3" i="3"/>
  <c r="E176" i="1"/>
  <c r="F69" i="2"/>
  <c r="G83" i="1" s="1"/>
  <c r="F30" i="2"/>
  <c r="F28" i="2" s="1"/>
  <c r="E69" i="2"/>
  <c r="F83" i="1" s="1"/>
  <c r="F87" i="1"/>
  <c r="E2" i="2"/>
  <c r="F16" i="1" s="1"/>
  <c r="F17" i="1"/>
  <c r="E28" i="2"/>
  <c r="F42" i="1" s="1"/>
  <c r="F44" i="1"/>
  <c r="E125" i="2"/>
  <c r="F139" i="1" s="1"/>
  <c r="F143" i="1"/>
  <c r="F320" i="3"/>
  <c r="G494" i="1" s="1"/>
  <c r="F376" i="3"/>
  <c r="G550" i="1" s="1"/>
  <c r="F103" i="3"/>
  <c r="G275" i="1" s="1"/>
  <c r="F110" i="3"/>
  <c r="G284" i="1" s="1"/>
  <c r="F203" i="3"/>
  <c r="G377" i="1" s="1"/>
  <c r="G389" i="1"/>
  <c r="E109" i="3"/>
  <c r="F283" i="1" s="1"/>
  <c r="F284" i="1"/>
  <c r="F195" i="3"/>
  <c r="G369" i="1" s="1"/>
  <c r="G370" i="1"/>
  <c r="E4" i="3"/>
  <c r="F176" i="1" s="1"/>
  <c r="F177" i="1"/>
  <c r="E326" i="3"/>
  <c r="F500" i="1" s="1"/>
  <c r="E416" i="3"/>
  <c r="F590" i="1" s="1"/>
  <c r="F592" i="1"/>
  <c r="F5" i="3"/>
  <c r="G177" i="1" s="1"/>
  <c r="F226" i="3"/>
  <c r="G400" i="1" s="1"/>
  <c r="G44" i="1" l="1"/>
  <c r="E158" i="2"/>
  <c r="E160" i="2" s="1"/>
  <c r="C440" i="3"/>
  <c r="D175" i="1"/>
  <c r="D174" i="1" s="1"/>
  <c r="D13" i="1" s="1"/>
  <c r="D12" i="1" s="1"/>
  <c r="D440" i="3"/>
  <c r="E175" i="1"/>
  <c r="E174" i="1" s="1"/>
  <c r="E13" i="1" s="1"/>
  <c r="E12" i="1" s="1"/>
  <c r="G42" i="1"/>
  <c r="F158" i="2"/>
  <c r="E3" i="3"/>
  <c r="F4" i="3"/>
  <c r="F109" i="3"/>
  <c r="G283" i="1" s="1"/>
  <c r="F160" i="2" l="1"/>
  <c r="F3" i="3"/>
  <c r="G176" i="1"/>
  <c r="E440" i="3"/>
  <c r="E442" i="3" s="1"/>
  <c r="F175" i="1"/>
  <c r="G175" i="1" l="1"/>
  <c r="F440" i="3"/>
  <c r="F442" i="3" s="1"/>
  <c r="F14" i="1" l="1"/>
  <c r="F174" i="1"/>
  <c r="F13" i="1" s="1"/>
  <c r="F12" i="1" l="1"/>
</calcChain>
</file>

<file path=xl/sharedStrings.xml><?xml version="1.0" encoding="utf-8"?>
<sst xmlns="http://schemas.openxmlformats.org/spreadsheetml/2006/main" count="2209" uniqueCount="1225">
  <si>
    <t>Empresa:</t>
  </si>
  <si>
    <t>Corporación Municipal de Conchalí</t>
  </si>
  <si>
    <t>RUT:</t>
  </si>
  <si>
    <t>70.878.100-2</t>
  </si>
  <si>
    <t>Periodo:</t>
  </si>
  <si>
    <t>Tipo:</t>
  </si>
  <si>
    <t>Número de Cuenta</t>
  </si>
  <si>
    <t>Nombre Cuenta</t>
  </si>
  <si>
    <t>Presupuesto Inicial</t>
  </si>
  <si>
    <t>Presupuesto Vigente</t>
  </si>
  <si>
    <t>Total Ingresos Por Percibir</t>
  </si>
  <si>
    <t>Gastos</t>
  </si>
  <si>
    <t>Área:</t>
  </si>
  <si>
    <t>BALANCE GENERAL TRIBUTARIO</t>
  </si>
  <si>
    <t>Por Área</t>
  </si>
  <si>
    <t>Fecha Emisión :</t>
  </si>
  <si>
    <t>Cuenta Mayor</t>
  </si>
  <si>
    <t>Cuenta</t>
  </si>
  <si>
    <t>Debe</t>
  </si>
  <si>
    <t>Haber</t>
  </si>
  <si>
    <t>Deudor</t>
  </si>
  <si>
    <t>Acreedor</t>
  </si>
  <si>
    <t>Activo</t>
  </si>
  <si>
    <t>Pasivo</t>
  </si>
  <si>
    <t>Pérdida</t>
  </si>
  <si>
    <t>Ganancia</t>
  </si>
  <si>
    <t>Máquinas y Equipos de Oficina</t>
  </si>
  <si>
    <t>Equipos Computacionales y Periféricos</t>
  </si>
  <si>
    <t>EEE.05.03.003.001.000</t>
  </si>
  <si>
    <t>EEE.05.03.003.002.000</t>
  </si>
  <si>
    <t>Fondo de Apoyo a la Educación Pública</t>
  </si>
  <si>
    <t>EEE.05.03.004.001.000</t>
  </si>
  <si>
    <t>EEE.05.03.099.000.000</t>
  </si>
  <si>
    <t>EEE.05.03.101.000.000</t>
  </si>
  <si>
    <t>EEE.08.99.999.000.000</t>
  </si>
  <si>
    <t>40899999002002</t>
  </si>
  <si>
    <t>I.O.A.A. De Bienes y Servicios</t>
  </si>
  <si>
    <t>52101001001001</t>
  </si>
  <si>
    <t>Sueldo Base</t>
  </si>
  <si>
    <t>EEE.21.01.001.001.000</t>
  </si>
  <si>
    <t>52101001001002</t>
  </si>
  <si>
    <t>Diferencia Sueldo Base</t>
  </si>
  <si>
    <t>Otros Haberes No Imponibles, No Afectos</t>
  </si>
  <si>
    <t>52101001001006</t>
  </si>
  <si>
    <t>Asignacion Familiar (Centralizaciones)</t>
  </si>
  <si>
    <t>EEE.21.01.001.009.003</t>
  </si>
  <si>
    <t>EEE.21.01.001.009.999</t>
  </si>
  <si>
    <t>52101001011001</t>
  </si>
  <si>
    <t>Asignación de Movilización, art. 97, letra b), Ley 18.883</t>
  </si>
  <si>
    <t>EEE.21.01.001.011.001</t>
  </si>
  <si>
    <t>EEE.21.01.001.014.002</t>
  </si>
  <si>
    <t>EEE.21.01.001.014.005</t>
  </si>
  <si>
    <t>52101001014999</t>
  </si>
  <si>
    <t>Otras Asignaciones Compensatorias (Asig. Colación)</t>
  </si>
  <si>
    <t>EEE.21.01.001.014.999</t>
  </si>
  <si>
    <t>Otras Asignaciones Sustitutivas</t>
  </si>
  <si>
    <t>EEE.21.01.001.015.999</t>
  </si>
  <si>
    <t>52101001019002</t>
  </si>
  <si>
    <t>Asignación de Responsabilidad Directiva</t>
  </si>
  <si>
    <t>EEE.21.01.001.019.002</t>
  </si>
  <si>
    <t>EEE.21.01.001.046.000</t>
  </si>
  <si>
    <t>EEE.21.01.001.047.000</t>
  </si>
  <si>
    <t>EEE.21.01.001.048.000</t>
  </si>
  <si>
    <t>EEE.21.01.001.050.000</t>
  </si>
  <si>
    <t>EEE.21.01.001.051.000</t>
  </si>
  <si>
    <t>EEE.21.01.001.999.000</t>
  </si>
  <si>
    <t>52101001999007</t>
  </si>
  <si>
    <t>Asignacion Experiencia (Bienios y Trienios)</t>
  </si>
  <si>
    <t>52101002002001</t>
  </si>
  <si>
    <t>Seguro de Cesantia (Cargo Empleador)</t>
  </si>
  <si>
    <t>EEE.21.01.002.002.000</t>
  </si>
  <si>
    <t>52101002002002</t>
  </si>
  <si>
    <t>Mutuales de Seguridad (Cargo Empleador)</t>
  </si>
  <si>
    <t>52101002002003</t>
  </si>
  <si>
    <t>Seguro de Invalidez y Sobrevivencia S.I.S. (Cargo Empleador)</t>
  </si>
  <si>
    <t>52101004005001</t>
  </si>
  <si>
    <t>Horas Extraordinarias</t>
  </si>
  <si>
    <t>EEE.21.01.004.005.000</t>
  </si>
  <si>
    <t>52101005002001</t>
  </si>
  <si>
    <t>Bono de Escolaridad</t>
  </si>
  <si>
    <t>EEE.21.01.005.002.000</t>
  </si>
  <si>
    <t>52101005002002</t>
  </si>
  <si>
    <t>Bono de Escolaridad Sindicato</t>
  </si>
  <si>
    <t>52101005004001</t>
  </si>
  <si>
    <t>Bonificación Adicional al Bono de Escolaridad</t>
  </si>
  <si>
    <t>EEE.21.01.005.004.000</t>
  </si>
  <si>
    <t>52102001001001</t>
  </si>
  <si>
    <t>EEE.21.02.001.001.000</t>
  </si>
  <si>
    <t>52102001001004</t>
  </si>
  <si>
    <t>EEE.21.02.001.009.003</t>
  </si>
  <si>
    <t>EEE.21.02.001.009.999</t>
  </si>
  <si>
    <t>EEE.21.02.001.011.001</t>
  </si>
  <si>
    <t>52102001011001</t>
  </si>
  <si>
    <t>EEE.21.02.001.013.005</t>
  </si>
  <si>
    <t>EEE.21.02.001.013.999</t>
  </si>
  <si>
    <t>52102001013999</t>
  </si>
  <si>
    <t>EEE.21.02.001.014.999</t>
  </si>
  <si>
    <t>EEE.21.02.001.018.001</t>
  </si>
  <si>
    <t>52102001018001</t>
  </si>
  <si>
    <t>Asignación de Responsabilidad Directiva art. 27 ley 19.378</t>
  </si>
  <si>
    <t>EEE.21.02.001.044.000</t>
  </si>
  <si>
    <t>EEE.21.02.001.045.000</t>
  </si>
  <si>
    <t>EEE.21.02.001.046.000</t>
  </si>
  <si>
    <t>EEE.21.02.001.048.000</t>
  </si>
  <si>
    <t>EEE.21.02.001.049.000</t>
  </si>
  <si>
    <t>EEE.21.02.001.999.000</t>
  </si>
  <si>
    <t>EEE.21.02.002.002.000</t>
  </si>
  <si>
    <t>52102002002001</t>
  </si>
  <si>
    <t>52102002002002</t>
  </si>
  <si>
    <t>52102002002003</t>
  </si>
  <si>
    <t>Seguro de Invalidez y Sobrevivencia (S.I.S.) (Cargo Empleador)</t>
  </si>
  <si>
    <t>EEE.21.02.004.005.000</t>
  </si>
  <si>
    <t>52102004005001</t>
  </si>
  <si>
    <t>EEE.21.02.005.002.000</t>
  </si>
  <si>
    <t>52102005002001</t>
  </si>
  <si>
    <t>EEE.21.02.005.004.000</t>
  </si>
  <si>
    <t>52102005004001</t>
  </si>
  <si>
    <t>EEE.21.03.001.000.000</t>
  </si>
  <si>
    <t>52103001001001</t>
  </si>
  <si>
    <t>Honorarios a Suma Alzada Personas Naturales</t>
  </si>
  <si>
    <t>EEE.21.01.005.003.001</t>
  </si>
  <si>
    <t>EEE.21.02.005.003.001</t>
  </si>
  <si>
    <t>52103999999001</t>
  </si>
  <si>
    <t>Otros Bonos (Planta)</t>
  </si>
  <si>
    <t>52103999999002</t>
  </si>
  <si>
    <t>Bono Vacaciones (Planta)</t>
  </si>
  <si>
    <t>52103999999003</t>
  </si>
  <si>
    <t>Bono Especial (Termino Conflicto Estado) (Planta)</t>
  </si>
  <si>
    <t>52103999999011</t>
  </si>
  <si>
    <t>Bono Vacaciones Sindicato (Planta)</t>
  </si>
  <si>
    <t>52103999999102</t>
  </si>
  <si>
    <t>Bono Vacaciones (Contrata)</t>
  </si>
  <si>
    <t>52103999999103</t>
  </si>
  <si>
    <t>Bono Especial (Termino Conflicto Estado) (Contrata)</t>
  </si>
  <si>
    <t>EEE.22.01.001.000.000</t>
  </si>
  <si>
    <t>52201001001001</t>
  </si>
  <si>
    <t>Alimentos y Bebidas para Personas</t>
  </si>
  <si>
    <t>EEE.22.04.001.000.000</t>
  </si>
  <si>
    <t>52204001001001</t>
  </si>
  <si>
    <t>Materiales de Oficina</t>
  </si>
  <si>
    <t>EEE.22.04.002.000.000</t>
  </si>
  <si>
    <t>52204002001001</t>
  </si>
  <si>
    <t>Textos y Otros Materiales de Enseñanza</t>
  </si>
  <si>
    <t>EEE.22.04.004.000.000</t>
  </si>
  <si>
    <t>EEE.22.04.005.000.000</t>
  </si>
  <si>
    <t>52204007001001</t>
  </si>
  <si>
    <t>Materiales y Útiles de Aseo</t>
  </si>
  <si>
    <t>EEE.22.04.007.000.000</t>
  </si>
  <si>
    <t>52204009001001</t>
  </si>
  <si>
    <t>Insumos, Repuestos y Accesorios Computacionales</t>
  </si>
  <si>
    <t>EEE.22.04.009.000.000</t>
  </si>
  <si>
    <t>EEE.22.04.010.000.000</t>
  </si>
  <si>
    <t>EEE.22.04.012.000.000</t>
  </si>
  <si>
    <t>52204013001001</t>
  </si>
  <si>
    <t>Equipos Menores</t>
  </si>
  <si>
    <t>EEE.22.04.013.000.000</t>
  </si>
  <si>
    <t>EEE.22.04.999.000.000</t>
  </si>
  <si>
    <t>52205001001001</t>
  </si>
  <si>
    <t>Electricidad</t>
  </si>
  <si>
    <t>EEE.22.05.001.000.000</t>
  </si>
  <si>
    <t>52205002001001</t>
  </si>
  <si>
    <t>Agua Potable</t>
  </si>
  <si>
    <t>EEE.22.05.002.000.000</t>
  </si>
  <si>
    <t>Telefonía Fija</t>
  </si>
  <si>
    <t>EEE.22.05.005.000.000</t>
  </si>
  <si>
    <t>52205006001001</t>
  </si>
  <si>
    <t>Telefonía Celular</t>
  </si>
  <si>
    <t>EEE.22.05.006.000.000</t>
  </si>
  <si>
    <t>52205007001001</t>
  </si>
  <si>
    <t>Acceso a Internet</t>
  </si>
  <si>
    <t>EEE.22.05.007.000.000</t>
  </si>
  <si>
    <t>Mantenimiento y Reparación de Edificaciones</t>
  </si>
  <si>
    <t>EEE.22.06.001.000.000</t>
  </si>
  <si>
    <t>Mantenimiento y Reparación de Otras Maquinarias y Equipos</t>
  </si>
  <si>
    <t>EEE.22.06.006.000.000</t>
  </si>
  <si>
    <t>EEE.22.06.999.000.000</t>
  </si>
  <si>
    <t>52208007001001</t>
  </si>
  <si>
    <t>Pasajes, Fletes y Bodegajes</t>
  </si>
  <si>
    <t>EEE.22.08.007.000.000</t>
  </si>
  <si>
    <t>EEE.22.08.008.000.000</t>
  </si>
  <si>
    <t>52208999001001</t>
  </si>
  <si>
    <t>Otros Servicios Generales</t>
  </si>
  <si>
    <t>EEE.22.08.999.000.000</t>
  </si>
  <si>
    <t>52209002001001</t>
  </si>
  <si>
    <t>Arriendo de Edificios</t>
  </si>
  <si>
    <t>EEE.22.09.002.000.000</t>
  </si>
  <si>
    <t>Arriendo de Vehículos</t>
  </si>
  <si>
    <t>EEE.22.09.003.000.000</t>
  </si>
  <si>
    <t>52209006001001</t>
  </si>
  <si>
    <t>Arriendo de Equipos Informáticos</t>
  </si>
  <si>
    <t>EEE.22.09.006.000.000</t>
  </si>
  <si>
    <t>52210004001001</t>
  </si>
  <si>
    <t>Gastos Bancarios (Intereses, Comisiones e Impuestos)</t>
  </si>
  <si>
    <t>EEE.22.10.004.000.000</t>
  </si>
  <si>
    <t>EEE.22.11.001.000.000</t>
  </si>
  <si>
    <t>EEE.22.11.003.000.000</t>
  </si>
  <si>
    <t>52212002001001</t>
  </si>
  <si>
    <t>Gastos Menores</t>
  </si>
  <si>
    <t>EEE.22.12.002.000.000</t>
  </si>
  <si>
    <t>EEE.22.12.004.000.000</t>
  </si>
  <si>
    <t>EEE.22.12.999.000.000</t>
  </si>
  <si>
    <t>52301004001001</t>
  </si>
  <si>
    <t>DESAHUCIOS E INDEMNIZACIONES</t>
  </si>
  <si>
    <t>EEE.23.01.004.000.000</t>
  </si>
  <si>
    <t>Otras Indemnizaciones</t>
  </si>
  <si>
    <t>EEE.23.03.004.000.000</t>
  </si>
  <si>
    <t>52601001001001</t>
  </si>
  <si>
    <t>Devoluciones</t>
  </si>
  <si>
    <t>EEE.26.01.000.000.000</t>
  </si>
  <si>
    <t>EEE.29.03.000.000.000</t>
  </si>
  <si>
    <t>52904001001001</t>
  </si>
  <si>
    <t>Adquisición de Mobiliario y Otros</t>
  </si>
  <si>
    <t>EEE.29.04.000.000.000</t>
  </si>
  <si>
    <t>EEE.29.05.999.000.000</t>
  </si>
  <si>
    <t>EEE.29.06.001.000.000</t>
  </si>
  <si>
    <t>EEE.34.07.000.000.000</t>
  </si>
  <si>
    <t>53407001001002</t>
  </si>
  <si>
    <t>Deuda Flotante (Gastos Bienes y Servicios)</t>
  </si>
  <si>
    <t>EEE.21.01.005.001.001</t>
  </si>
  <si>
    <t>EEE.21.02.005.001.001</t>
  </si>
  <si>
    <t>EEE.22.08.009.000.000</t>
  </si>
  <si>
    <t>EEE.05.03.007.999.000</t>
  </si>
  <si>
    <t>SubTotal</t>
  </si>
  <si>
    <t>Beneficio (pérd.) ej. Fiscal</t>
  </si>
  <si>
    <t>Total Empresa</t>
  </si>
  <si>
    <t>Secretario(a) General</t>
  </si>
  <si>
    <t>Contador(a)</t>
  </si>
  <si>
    <t>Código Cuenta Clasificador</t>
  </si>
  <si>
    <t>Nombre Cuenta Clasificador Presupuestario</t>
  </si>
  <si>
    <t>TOTAL PRESUPUESTO INICIAL</t>
  </si>
  <si>
    <t>TOTAL PRESUPUESTO VIGENTE</t>
  </si>
  <si>
    <t>TOTAL OBLIGACION DEVENGADA</t>
  </si>
  <si>
    <t>TOTAL DEUDA EXIGIBLE</t>
  </si>
  <si>
    <t>EEE.21.00.000.000.000</t>
  </si>
  <si>
    <t>CxP GASTOS EN PERSONAL</t>
  </si>
  <si>
    <t>CAMBIA DENOMINACIÓN SEGÚN OFICIO NICSP E11061/2020 DE FECHA 15 DE JUNIO DE 2020</t>
  </si>
  <si>
    <t>EEE.21.01.000.000.000</t>
  </si>
  <si>
    <t>PERSONAL DE PLANTA</t>
  </si>
  <si>
    <t>EEE.21.01.001.000.000</t>
  </si>
  <si>
    <t>Sueldos y Sobresueldos</t>
  </si>
  <si>
    <t>Sueldos Bases</t>
  </si>
  <si>
    <t>EEE.21.01.001.002.000</t>
  </si>
  <si>
    <t>Asignación de Antigüedad</t>
  </si>
  <si>
    <t>EEE.21.01.001.002.002</t>
  </si>
  <si>
    <t>Asignación de Antigüedad, Art.97, letra g), de la Ley Nº18.883, y Leyes Nºs. 19.180 y 19.280</t>
  </si>
  <si>
    <t>EEE.21.01.001.002.003</t>
  </si>
  <si>
    <t>Trienios, Art.7, Inciso 3, Ley Nº15.076</t>
  </si>
  <si>
    <t>EEE.21.01.001.003.000</t>
  </si>
  <si>
    <t>Asignación Profesional</t>
  </si>
  <si>
    <t>EEE.21.01.001.003.001</t>
  </si>
  <si>
    <t>Asignación Profesional, Decreto Ley Nº479 de 1974</t>
  </si>
  <si>
    <t>EEE.21.01.001.004.000</t>
  </si>
  <si>
    <t>Asignación de Zona</t>
  </si>
  <si>
    <t>EEE.21.01.001.004.001</t>
  </si>
  <si>
    <t>Asignación de Zona, Art. 7 y 25, D.L. Nº3.551</t>
  </si>
  <si>
    <t>EEE.21.01.001.004.002</t>
  </si>
  <si>
    <t>Asignación de Zona, Art. 26 de la Ley Nº19.378, y Ley Nº19.354</t>
  </si>
  <si>
    <t>EEE.21.01.001.004.003</t>
  </si>
  <si>
    <t>Asignación de Zona, Decreto Nº450 de 1974, Ley 19.354</t>
  </si>
  <si>
    <t>EEE.21.01.001.004.004</t>
  </si>
  <si>
    <t>Complemento de Zona</t>
  </si>
  <si>
    <t>EEE.21.01.001.007.000</t>
  </si>
  <si>
    <t>Asignaciones del D.L. Nº 3551, de 1981</t>
  </si>
  <si>
    <t>EEE.21.01.001.007.001</t>
  </si>
  <si>
    <t>Asignación Municipal, Art.24 y 31 D.L. Nº3.551 de 1981</t>
  </si>
  <si>
    <t>EEE.21.01.001.007.002</t>
  </si>
  <si>
    <t>Asignación Protección Imponibilidad, Art. 15, D.L. N° 3.551 de 1981</t>
  </si>
  <si>
    <t>EEE.21.01.001.007.003</t>
  </si>
  <si>
    <t>Bonificación Art. 39, D.L. Nº3.551 de 1981</t>
  </si>
  <si>
    <t>EEE.21.01.001.008.000</t>
  </si>
  <si>
    <t>Asignación de Nivelación</t>
  </si>
  <si>
    <t>EEE.21.01.001.008.001</t>
  </si>
  <si>
    <t>Bonificación Art. 21, Ley N° 19.429</t>
  </si>
  <si>
    <t>EEE.21.01.001.008.002</t>
  </si>
  <si>
    <t>Planilla Complementaria, Art. 4 y 11, Ley N° 19.598</t>
  </si>
  <si>
    <t>EEE.21.01.001.009.000</t>
  </si>
  <si>
    <t>Asignaciones Especiales</t>
  </si>
  <si>
    <t>EEE.21.01.001.009.001</t>
  </si>
  <si>
    <t>Monto Fijo Complementario Art. 3, Ley Nº 19.278</t>
  </si>
  <si>
    <t>Bonificación Proporcional Art. 8, Ley Nº 19.410</t>
  </si>
  <si>
    <t>EEE.21.01.001.009.004</t>
  </si>
  <si>
    <t>Bonificación Especial Profesores Encargados de Escuelas Rurales, Art. 13, Ley N° 19.715</t>
  </si>
  <si>
    <t>EEE.21.01.001.009.005</t>
  </si>
  <si>
    <t>Asignación Art. 1, Ley Nº19.529</t>
  </si>
  <si>
    <t>EEE.21.01.001.009.006</t>
  </si>
  <si>
    <t>Red Maestros de Maestros</t>
  </si>
  <si>
    <t>EEE.21.01.001.009.007</t>
  </si>
  <si>
    <t>Asignación Especial Transitoria, Art. 45, Ley Nº19.378</t>
  </si>
  <si>
    <t>Otras  Asignaciones Especiales</t>
  </si>
  <si>
    <t>EEE.21.01.001.010.000</t>
  </si>
  <si>
    <t>Asignación de Pérdida de Caja</t>
  </si>
  <si>
    <t>EEE.21.01.001.010.001</t>
  </si>
  <si>
    <t>Asignación por Pédrida de Caja, Art. 97, letra a), Ley Nº18.883</t>
  </si>
  <si>
    <t>EEE.21.01.001.011.000</t>
  </si>
  <si>
    <t>Asignación de Movilización</t>
  </si>
  <si>
    <t>Asignación de Movilización, Art. 97, letra b), Ley Nº18.883</t>
  </si>
  <si>
    <t>EEE.21.01.001.014.000</t>
  </si>
  <si>
    <t>Asignaciones Compensatorias</t>
  </si>
  <si>
    <t>EEE.21.01.001.014.001</t>
  </si>
  <si>
    <t>Incremento Previsional, Art. 2, D.L. 3501, de 1980</t>
  </si>
  <si>
    <t>Bonificación Compensatoria de Salud, Art. 3, Ley Nº18.566</t>
  </si>
  <si>
    <t>EEE.21.01.001.014.003</t>
  </si>
  <si>
    <t>Bonificación Compensatoria, Art.10, Ley Nº18.675</t>
  </si>
  <si>
    <t>EEE.21.01.001.014.004</t>
  </si>
  <si>
    <t>Bonificación Adicional Art. 11 Ley N° 18.675</t>
  </si>
  <si>
    <t>Bonificación Art. 3, Ley Nº19.200</t>
  </si>
  <si>
    <t>EEE.21.01.001.014.006</t>
  </si>
  <si>
    <t>Bonificación Previsional, Art. 19, Ley Nº15.386</t>
  </si>
  <si>
    <t>EEE.21.01.001.014.007</t>
  </si>
  <si>
    <t>Remuneración Adicional, Art. 3 transitorio, Ley N° 19.070</t>
  </si>
  <si>
    <t>Otras Asignaciones Compensatorias</t>
  </si>
  <si>
    <t>EEE.21.01.001.015.000</t>
  </si>
  <si>
    <t>Asginaciones Sustitutivas</t>
  </si>
  <si>
    <t>EEE.21.01.001.015.001</t>
  </si>
  <si>
    <t>Asignación Única, Art.4, Ley Nº18.717</t>
  </si>
  <si>
    <t>EEE.21.01.001.019.000</t>
  </si>
  <si>
    <t>Asignación de Responsabilidad</t>
  </si>
  <si>
    <t>EEE.21.01.001.019.001</t>
  </si>
  <si>
    <t>Asignación de Responsabilidad Judicial, Art. 2º,  Ley Nº 20.008</t>
  </si>
  <si>
    <t>EEE.21.01.001.019.004</t>
  </si>
  <si>
    <t>Asignación de Responsabilidad, Art. 9, Decreto 252 de 1976</t>
  </si>
  <si>
    <t>EEE.21.01.001.022.000</t>
  </si>
  <si>
    <t>Componente Base Asignación de desempeño</t>
  </si>
  <si>
    <t>EEE.21.01.001.025.000</t>
  </si>
  <si>
    <t>Asignación Artículo 1, Ley Nº19.112</t>
  </si>
  <si>
    <t>EEE.21.01.001.025.001</t>
  </si>
  <si>
    <t>Asignación Especial Profesionales Ley Nº15.076, letra a), Art. 1, Ley Nº19.112</t>
  </si>
  <si>
    <t>EEE.21.01.001.025.002</t>
  </si>
  <si>
    <t>Asignación Especial Profesionales Ley Nº15.076, letra b), Art. 1, Ley Nº19.112</t>
  </si>
  <si>
    <t>EEE.21.01.001.026.000</t>
  </si>
  <si>
    <t>Asignación Artículo 1, Ley Nº19.432</t>
  </si>
  <si>
    <t>EEE.21.01.001.027.000</t>
  </si>
  <si>
    <t>Asignación de Estímulo personal Médico Diurno</t>
  </si>
  <si>
    <t>EEE.21.01.001.028.000</t>
  </si>
  <si>
    <t>Asignación de Estímulo Personal Médico y Profesores</t>
  </si>
  <si>
    <t>EEE.21.01.001.028.002</t>
  </si>
  <si>
    <t>Asignación por Desempeño en Condiciones Difíciles, Art. 28, Ley N° 19.378</t>
  </si>
  <si>
    <t>EEE.21.01.001.028.003</t>
  </si>
  <si>
    <t>Asignación de Estímulo, Art. 65, Ley Nª18.482</t>
  </si>
  <si>
    <t>EEE.21.01.001.028.004</t>
  </si>
  <si>
    <t>Asignación de Estímulo, Art. 14, Ley Nª15.076</t>
  </si>
  <si>
    <t>EEE.21.01.001.031.000</t>
  </si>
  <si>
    <t>Asignación de Experiencia Calificada</t>
  </si>
  <si>
    <t>EEE.21.01.001.031.002</t>
  </si>
  <si>
    <t>Asignación Post-Título, Art. 42, Ley N° 19.378</t>
  </si>
  <si>
    <t>EEE.21.01.001.032.000</t>
  </si>
  <si>
    <t>Asignación de Reforzamiento Profesional Diurno</t>
  </si>
  <si>
    <t>EEE.21.01.001.037.000</t>
  </si>
  <si>
    <t>Asignación Única</t>
  </si>
  <si>
    <t>EEE.21.01.001.038.000</t>
  </si>
  <si>
    <t>Asignación Zonas Extremas</t>
  </si>
  <si>
    <t>EEE.21.01.001.043.000</t>
  </si>
  <si>
    <t>Asignación Inherente al Cargo Ley Nº 18.695</t>
  </si>
  <si>
    <t>EEE.21.01.001.044.000</t>
  </si>
  <si>
    <t>Asignación de Atención Primaria Municipal</t>
  </si>
  <si>
    <t>EEE.21.01.001.044.001</t>
  </si>
  <si>
    <t>Asignación Atención Primaria Salud, Arts. 23 y 25, Ley N° 19.378</t>
  </si>
  <si>
    <t>Asignación de Experiencia</t>
  </si>
  <si>
    <t>Asignación por Tramo de Desarrollo Profesional</t>
  </si>
  <si>
    <t>Asignación de Reconocimiento por Docencia en Establecimientos de Alta Concentración de Alumnos Prioritarios</t>
  </si>
  <si>
    <t>EEE.21.01.001.049.000</t>
  </si>
  <si>
    <t>Asignación de Responsabilidad Directiva y Asignación Técnico Pedagógica</t>
  </si>
  <si>
    <t>EEE.21.01.001.049.001</t>
  </si>
  <si>
    <t>Asignación por Responsabilidad Directiva</t>
  </si>
  <si>
    <t>EEE.21.01.001.049.002</t>
  </si>
  <si>
    <t>Asignación de Responsabilidad Técnico Pedagógica</t>
  </si>
  <si>
    <t>Bonificación por Reconocimiento Profesional</t>
  </si>
  <si>
    <t>Bonificación por Excelencia Académica</t>
  </si>
  <si>
    <t>Otras Asignaciones</t>
  </si>
  <si>
    <t>EEE.21.01.002.000.000</t>
  </si>
  <si>
    <t>Aportes del Empleador</t>
  </si>
  <si>
    <t>EEE.21.01.002.001.000</t>
  </si>
  <si>
    <t>A Servicios de Bienestar</t>
  </si>
  <si>
    <t>Otras Cotizaciones Previsionales</t>
  </si>
  <si>
    <t>EEE.21.01.003.000.000</t>
  </si>
  <si>
    <t>Asignaciones por Desempeño</t>
  </si>
  <si>
    <t>EEE.21.01.003.001.000</t>
  </si>
  <si>
    <t>Desempeño Institucional</t>
  </si>
  <si>
    <t>EEE.21.01.003.001.001</t>
  </si>
  <si>
    <t>Asignación de Mejoramiento de la Gestión Municipal, Art. 1, Ley Nº20.008</t>
  </si>
  <si>
    <t>EEE.21.01.003.001.002</t>
  </si>
  <si>
    <t>Bonificación Excelencia</t>
  </si>
  <si>
    <t>EEE.21.01.003.002.000</t>
  </si>
  <si>
    <t>Desempeño Colectivo</t>
  </si>
  <si>
    <t>EEE.21.01.003.002.001</t>
  </si>
  <si>
    <t>EEE.21.01.003.002.002</t>
  </si>
  <si>
    <t>Asignación Variable por Desempeño Colectivo</t>
  </si>
  <si>
    <t>EEE.21.01.003.002.003</t>
  </si>
  <si>
    <t>Asignación de Desarrollo y Estímulo al Desempeño Colectivo, Ley Nº19.813</t>
  </si>
  <si>
    <t>EEE.21.01.003.003.000</t>
  </si>
  <si>
    <t>Desempeño Individual</t>
  </si>
  <si>
    <t>EEE.21.01.003.003.001</t>
  </si>
  <si>
    <t>EEE.21.01.003.003.002</t>
  </si>
  <si>
    <t>Asignación de Incentivo por Gestión Jurisdiccional, Art. 2, Ley Nº20.008</t>
  </si>
  <si>
    <t>EEE.21.01.003.003.003</t>
  </si>
  <si>
    <t>Asignación Especial de Incentivo Profesional, Art. 47, Ley N° 19.070</t>
  </si>
  <si>
    <t>EEE.21.01.003.003.004</t>
  </si>
  <si>
    <t>Asignación Variable por Desempeño Individual</t>
  </si>
  <si>
    <t>EEE.21.01.003.003.005</t>
  </si>
  <si>
    <t>Asignación por Mérito, Art. 30 de la Ley Nº19.378, agrega Ley Nº19.607</t>
  </si>
  <si>
    <t>EEE.21.01.004.000.000</t>
  </si>
  <si>
    <t>Remuneraciones Variables</t>
  </si>
  <si>
    <t>EEE.21.01.004.002.000</t>
  </si>
  <si>
    <t>Asignación de Estímulo Jornadas Prioritarias</t>
  </si>
  <si>
    <t>EEE.21.01.004.003.000</t>
  </si>
  <si>
    <t>Asignación Artículo 3, Ley Nº19.264</t>
  </si>
  <si>
    <t>EEE.21.01.004.004.000</t>
  </si>
  <si>
    <t>Asignación por Desempeño de Funciones Críticas</t>
  </si>
  <si>
    <t>Trabajos Extraordinarios</t>
  </si>
  <si>
    <t>EEE.21.01.004.006.000</t>
  </si>
  <si>
    <t>Comisiones de Servicios en el País</t>
  </si>
  <si>
    <t>EEE.21.01.004.007.000</t>
  </si>
  <si>
    <t>Comisiones de Servicios en el Exterior</t>
  </si>
  <si>
    <t>EEE.21.01.005.000.000</t>
  </si>
  <si>
    <t>Aguinaldos y Bonos</t>
  </si>
  <si>
    <t>EEE.21.01.005.001.000</t>
  </si>
  <si>
    <t>Aguinaldos</t>
  </si>
  <si>
    <t>Aguinaldo de Fiestras Patrias</t>
  </si>
  <si>
    <t>Aguinaldo de Navidad</t>
  </si>
  <si>
    <t>EEE.21.01.005.003.000</t>
  </si>
  <si>
    <t>Bonos Especiales</t>
  </si>
  <si>
    <t>Bono Extraordinario Anual</t>
  </si>
  <si>
    <t>EEE.21.02.000.000.000</t>
  </si>
  <si>
    <t>PERSONAL A CONTRATA</t>
  </si>
  <si>
    <t>EEE.21.02.001.000.000</t>
  </si>
  <si>
    <t>EEE.21.02.001.002.000</t>
  </si>
  <si>
    <t>EEE.21.02.001.002.002</t>
  </si>
  <si>
    <t>EEE.21.02.001.003.000</t>
  </si>
  <si>
    <t>EEE.21.02.001.004.000</t>
  </si>
  <si>
    <t>EEE.21.02.001.004.001</t>
  </si>
  <si>
    <t>EEE.21.02.001.004.002</t>
  </si>
  <si>
    <t>EEE.21.02.001.004.003</t>
  </si>
  <si>
    <t>EEE.21.02.001.007.000</t>
  </si>
  <si>
    <t>Asignaciones del D.L. Nº 3.551, de 1981</t>
  </si>
  <si>
    <t>EEE.21.02.001.007.001</t>
  </si>
  <si>
    <t>EEE.21.02.001.007.002</t>
  </si>
  <si>
    <t>Asignación Protección Imponibilidad, Art. 15 D.L. Nº3.551 de 1981</t>
  </si>
  <si>
    <t>EEE.21.02.001.008.000</t>
  </si>
  <si>
    <t>EEE.21.02.001.008.001</t>
  </si>
  <si>
    <t>EEE.21.02.001.008.002</t>
  </si>
  <si>
    <t>EEE.21.02.001.009.000</t>
  </si>
  <si>
    <t>EEE.21.02.001.009.001</t>
  </si>
  <si>
    <t>EEE.21.02.001.009.004</t>
  </si>
  <si>
    <t>EEE.21.02.001.009.005</t>
  </si>
  <si>
    <t>EEE.21.02.001.009.006</t>
  </si>
  <si>
    <t>EEE.21.02.001.009.007</t>
  </si>
  <si>
    <t>EEE.21.02.001.010.000</t>
  </si>
  <si>
    <t>EEE.21.02.001.010.001</t>
  </si>
  <si>
    <t>EEE.21.02.001.011.000</t>
  </si>
  <si>
    <t>EEE.21.02.001.013.000</t>
  </si>
  <si>
    <t>EEE.21.02.001.013.001</t>
  </si>
  <si>
    <t>EEE.21.02.001.013.002</t>
  </si>
  <si>
    <t>EEE.21.02.001.013.003</t>
  </si>
  <si>
    <t>EEE.21.02.001.013.004</t>
  </si>
  <si>
    <t>EEE.21.02.001.013.006</t>
  </si>
  <si>
    <t>EEE.21.02.001.013.007</t>
  </si>
  <si>
    <t>EEE.21.02.001.014.000</t>
  </si>
  <si>
    <t>Asignaciones Sustitutivas</t>
  </si>
  <si>
    <t>EEE.21.02.001.014.001</t>
  </si>
  <si>
    <t>Asignación Unica Artículo 4, Ley N° 18.717</t>
  </si>
  <si>
    <t>EEE.21.02.001.018.000</t>
  </si>
  <si>
    <t>EEE.21.02.001.021.000</t>
  </si>
  <si>
    <t>EEE.21.02.001.026.000</t>
  </si>
  <si>
    <t>Asignación de Estímulo Personal Médico Diurno</t>
  </si>
  <si>
    <t>EEE.21.02.001.027.000</t>
  </si>
  <si>
    <t>EEE.21.02.001.027.002</t>
  </si>
  <si>
    <t>EEE.21.02.001.028.000</t>
  </si>
  <si>
    <t>Asignación Artículo 7, Ley Nº19.112</t>
  </si>
  <si>
    <t>EEE.21.02.001.029.000</t>
  </si>
  <si>
    <t>Asignación de Estímulo por Falencia</t>
  </si>
  <si>
    <t>EEE.21.02.001.030.000</t>
  </si>
  <si>
    <t>EEE.21.02.001.030.002</t>
  </si>
  <si>
    <t>EEE.21.02.001.031.000</t>
  </si>
  <si>
    <t>EEE.21.02.001.036.000</t>
  </si>
  <si>
    <t>EEE.21.02.001.037.000</t>
  </si>
  <si>
    <t>EEE.21.02.001.042.000</t>
  </si>
  <si>
    <t>EEE.21.02.001.047.000</t>
  </si>
  <si>
    <t>Asignación por Responsabilidad Directiva y Asignación de Responsabilidad Técnico Pedagógica</t>
  </si>
  <si>
    <t>EEE.21.02.001.047.001</t>
  </si>
  <si>
    <t>EEE.21.02.001.047.002</t>
  </si>
  <si>
    <t>Asignación por Responsabilidad Técnico Pedagógica</t>
  </si>
  <si>
    <t>Bonificación de Excelencia Académica</t>
  </si>
  <si>
    <t>EEE.21.02.002.000.000</t>
  </si>
  <si>
    <t>EEE.21.02.002.001.000</t>
  </si>
  <si>
    <t>EEE.21.02.003.000.000</t>
  </si>
  <si>
    <t>EEE.21.02.003.001.000</t>
  </si>
  <si>
    <t>EEE.21.02.003.001.001</t>
  </si>
  <si>
    <t>EEE.21.02.003.001.002</t>
  </si>
  <si>
    <t>EEE.21.02.003.002.000</t>
  </si>
  <si>
    <t>EEE.21.02.003.002.001</t>
  </si>
  <si>
    <t>EEE.21.02.003.002.002</t>
  </si>
  <si>
    <t>EEE.21.02.003.002.003</t>
  </si>
  <si>
    <t>EEE.21.02.003.003.000</t>
  </si>
  <si>
    <t>EEE.21.02.003.003.001</t>
  </si>
  <si>
    <t>EEE.21.02.003.003.002</t>
  </si>
  <si>
    <t>EEE.21.02.003.003.003</t>
  </si>
  <si>
    <t>EEE.21.02.003.003.004</t>
  </si>
  <si>
    <t>Asignación de Mérito, Art. 30 de la Ley Nº19.378, agrega Ley  Nº19.607</t>
  </si>
  <si>
    <t>EEE.21.02.004.000.000</t>
  </si>
  <si>
    <t>EEE.21.02.004.002.000</t>
  </si>
  <si>
    <t>EEE.21.02.004.003.000</t>
  </si>
  <si>
    <t>EEE.21.02.004.004.000</t>
  </si>
  <si>
    <t>EEE.21.02.004.006.000</t>
  </si>
  <si>
    <t>EEE.21.02.004.007.000</t>
  </si>
  <si>
    <t>EEE.21.02.005.000.000</t>
  </si>
  <si>
    <t>EEE.21.02.005.001.000</t>
  </si>
  <si>
    <t>EEE.21.02.005.001.002</t>
  </si>
  <si>
    <t>EEE.21.02.005.003.000</t>
  </si>
  <si>
    <t>EEE.21.03.000.000.000</t>
  </si>
  <si>
    <t>OTRAS REMUNERACIONES</t>
  </si>
  <si>
    <t>Honorarios a Suma Alzada - Personas Naturales</t>
  </si>
  <si>
    <t>EEE.21.03.002.000.000</t>
  </si>
  <si>
    <t>Honorarios Asimilados a Grados</t>
  </si>
  <si>
    <t>EEE.21.03.003.000.000</t>
  </si>
  <si>
    <t>Jornales</t>
  </si>
  <si>
    <t>EEE.21.03.004.000.000</t>
  </si>
  <si>
    <t>Remuneraciones Reguladas por el Código del Trabajo</t>
  </si>
  <si>
    <t>EEE.21.03.004.001.000</t>
  </si>
  <si>
    <t>Sueldos</t>
  </si>
  <si>
    <t>EEE.21.03.004.002.000</t>
  </si>
  <si>
    <t>EEE.21.03.004.003.000</t>
  </si>
  <si>
    <t>EEE.21.03.004.004.000</t>
  </si>
  <si>
    <t>EEE.21.03.005.000.000</t>
  </si>
  <si>
    <t>Suplencias y Reemplazos</t>
  </si>
  <si>
    <t>EEE.21.03.006.000.000</t>
  </si>
  <si>
    <t>Personal a Trato y/o Temporal</t>
  </si>
  <si>
    <t>EEE.21.03.007.000.000</t>
  </si>
  <si>
    <t>Alumnos en Práctica</t>
  </si>
  <si>
    <t>EEE.21.03.999.000.000</t>
  </si>
  <si>
    <t>Otras</t>
  </si>
  <si>
    <t>EEE.21.03.999.001.000</t>
  </si>
  <si>
    <t>Asignación Art. 1, Ley Nº19.464</t>
  </si>
  <si>
    <t>EEE.21.03.999.999.000</t>
  </si>
  <si>
    <t>EEE.21.04.000.000.000</t>
  </si>
  <si>
    <t>OTROS GASTOS EN PERSONAL</t>
  </si>
  <si>
    <t>EEE.21.04.001.000.000</t>
  </si>
  <si>
    <t>Asignación de Traslado</t>
  </si>
  <si>
    <t>EEE.21.04.001.001.000</t>
  </si>
  <si>
    <t>Asignación por Cambio de Residencia Art. 97, letra c), Ley Nº18.883</t>
  </si>
  <si>
    <t>EEE.21.04.003.000.000</t>
  </si>
  <si>
    <t>Dietas a Juntas, Consejos y Comisiones</t>
  </si>
  <si>
    <t>EEE.21.04.003.001.000</t>
  </si>
  <si>
    <t>Dietas de Concejales</t>
  </si>
  <si>
    <t>EEE.21.04.003.002.000</t>
  </si>
  <si>
    <t>Gastos por Comisiones y Representaciones del Municipio</t>
  </si>
  <si>
    <t>EEE.21.04.003.003.000</t>
  </si>
  <si>
    <t>Otros Gastos</t>
  </si>
  <si>
    <t>EEE.21.04.004.000.000</t>
  </si>
  <si>
    <t>Prestaciones de Servicios en Programas Comunitarios</t>
  </si>
  <si>
    <t>EEE.22.00.000.000.000</t>
  </si>
  <si>
    <t>CxP BIENES Y SERVICIOS DE CONSUMO</t>
  </si>
  <si>
    <t>EEE.22.01.000.000.000</t>
  </si>
  <si>
    <t>ALIMENTOS Y BEBIDAS</t>
  </si>
  <si>
    <t xml:space="preserve">Para Personas </t>
  </si>
  <si>
    <t>EEE.22.01.002.000.000</t>
  </si>
  <si>
    <t>Para Animales</t>
  </si>
  <si>
    <t>EEE.22.02.000.000.000</t>
  </si>
  <si>
    <t>TEXTILES, VESTUARIO Y CALZADO</t>
  </si>
  <si>
    <t>EEE.22.02.001.000.000</t>
  </si>
  <si>
    <t>Textiles y Acabados Textiles</t>
  </si>
  <si>
    <t>EEE.22.02.002.000.000</t>
  </si>
  <si>
    <t>Vestuario, Accesorios y Prendas Diversas</t>
  </si>
  <si>
    <t>EEE.22.02.003.000.000</t>
  </si>
  <si>
    <t>Calzado</t>
  </si>
  <si>
    <t>EEE.22.03.000.000.000</t>
  </si>
  <si>
    <t>COMBUSTIBLES Y LUBRICANTES</t>
  </si>
  <si>
    <t>EEE.22.03.001.000.000</t>
  </si>
  <si>
    <t>Para Vehículos</t>
  </si>
  <si>
    <t>EEE.22.03.002.000.000</t>
  </si>
  <si>
    <t>Para Maquinar., Equipos de Prod., Tracción y Elevación</t>
  </si>
  <si>
    <t>EEE.22.03.003.000.000</t>
  </si>
  <si>
    <t>Para Calefacción</t>
  </si>
  <si>
    <t>EEE.22.03.999.000.000</t>
  </si>
  <si>
    <t>Para Otros</t>
  </si>
  <si>
    <t>EEE.22.04.000.000.000</t>
  </si>
  <si>
    <t>MATERIALES DE USO O CONSUMO</t>
  </si>
  <si>
    <t>EEE.22.04.003.000.000</t>
  </si>
  <si>
    <t>Productos Químicos</t>
  </si>
  <si>
    <t>Productos Farmacéuticos</t>
  </si>
  <si>
    <t>Materiales y Utiles Quirúrgicos</t>
  </si>
  <si>
    <t>EEE.22.04.006.000.000</t>
  </si>
  <si>
    <t>Fertilizantes, Insecticidas, Fungicidas y Otros</t>
  </si>
  <si>
    <t>Materiales y Utiles de Aseo</t>
  </si>
  <si>
    <t>EEE.22.04.008.000.000</t>
  </si>
  <si>
    <t>Menaje para Oficina, Casino y Otros</t>
  </si>
  <si>
    <t xml:space="preserve">Materiales para Mantenim. y Reparaciones de Inmuebles </t>
  </si>
  <si>
    <t>EEE.22.04.011.000.000</t>
  </si>
  <si>
    <t>Repuestos y  Acces. para Manten. y Repar. de Vehículos</t>
  </si>
  <si>
    <t>Otros Materiales, Repuestos y Utiles Diversos</t>
  </si>
  <si>
    <t>EEE.22.04.014.000.000</t>
  </si>
  <si>
    <t>Productos Elaborados de Cuero, Caucho y Plásticos</t>
  </si>
  <si>
    <t>EEE.22.04.015.000.000</t>
  </si>
  <si>
    <t>Productos Agropecuarios y Forestales</t>
  </si>
  <si>
    <t>EEE.22.04.016.000.000</t>
  </si>
  <si>
    <t>Materias Primas y Semielaboradas</t>
  </si>
  <si>
    <t>Otros</t>
  </si>
  <si>
    <t>EEE.22.05.000.000.000</t>
  </si>
  <si>
    <t>SERVICIOS BASICOS</t>
  </si>
  <si>
    <t>Agua</t>
  </si>
  <si>
    <t>EEE.22.05.003.000.000</t>
  </si>
  <si>
    <t>Gas</t>
  </si>
  <si>
    <t>EEE.22.05.004.000.000</t>
  </si>
  <si>
    <t>Correo</t>
  </si>
  <si>
    <t>EEE.22.05.008.000.000</t>
  </si>
  <si>
    <t>Enlaces de Telecomunicaciones</t>
  </si>
  <si>
    <t>EEE.22.05.999.000.000</t>
  </si>
  <si>
    <t>EEE.22.06.000.000.000</t>
  </si>
  <si>
    <t>MANTENIMIENTO Y REPARACIONES</t>
  </si>
  <si>
    <t>EEE.22.06.002.000.000</t>
  </si>
  <si>
    <t>Mantenimiento y Reparación de Vehículos</t>
  </si>
  <si>
    <t>EEE.22.06.003.000.000</t>
  </si>
  <si>
    <t>Mantenimiento y Reparación Mobiliarios y Otros</t>
  </si>
  <si>
    <t>EEE.22.06.004.000.000</t>
  </si>
  <si>
    <t>Mantenimiento y Reparación de Máquinas y Equipos de Oficina</t>
  </si>
  <si>
    <t>EEE.22.06.005.000.000</t>
  </si>
  <si>
    <t>Mantenimiento y Reparación Maquinaria y Equipos de Producción</t>
  </si>
  <si>
    <t>EEE.22.06.007.000.000</t>
  </si>
  <si>
    <t>Mantenimiento y Reparación de Equipos Informáticos</t>
  </si>
  <si>
    <t>EEE.22.07.000.000.000</t>
  </si>
  <si>
    <t>PUBLICIDAD Y DIFUSION</t>
  </si>
  <si>
    <t>EEE.22.07.001.000.000</t>
  </si>
  <si>
    <t>Servicios de Publicidad</t>
  </si>
  <si>
    <t>EEE.22.07.002.000.000</t>
  </si>
  <si>
    <t>Servicios de Impresión</t>
  </si>
  <si>
    <t>EEE.22.07.003.000.000</t>
  </si>
  <si>
    <t>Servicios de Encuadernación y Empaste</t>
  </si>
  <si>
    <t>EEE.22.07.999.000.000</t>
  </si>
  <si>
    <t>EEE.22.08.000.000.000</t>
  </si>
  <si>
    <t>SERVICIOS GENERALES</t>
  </si>
  <si>
    <t>EEE.22.08.001.000.000</t>
  </si>
  <si>
    <t>Servicios de Aseo</t>
  </si>
  <si>
    <t>EEE.22.08.002.000.000</t>
  </si>
  <si>
    <t>Servicios de Vigilancia</t>
  </si>
  <si>
    <t>EEE.22.08.003.000.000</t>
  </si>
  <si>
    <t>Servicios de Mantención de Jardines</t>
  </si>
  <si>
    <t>EEE.22.08.004.000.000</t>
  </si>
  <si>
    <t>Servicios de Mantención de Alumbrado Público</t>
  </si>
  <si>
    <t>EEE.22.08.005.000.000</t>
  </si>
  <si>
    <t>Servicios de Mantención de Semáforos</t>
  </si>
  <si>
    <t>EEE.22.08.006.000.000</t>
  </si>
  <si>
    <t>Servicios de Mantención de Señalizac. de Tránsito</t>
  </si>
  <si>
    <t>Salas Cunas y/o Jardines Infantiles</t>
  </si>
  <si>
    <t>Servicios de Pago y Cobranza</t>
  </si>
  <si>
    <t>EEE.22.08.010.000.000</t>
  </si>
  <si>
    <t>Servicios de Suscripción y Similares</t>
  </si>
  <si>
    <t>EEE.22.08.011.000.000</t>
  </si>
  <si>
    <t>Servicios de Producción y Desarrollo de Eventos</t>
  </si>
  <si>
    <t>EEE.22.09.000.000.000</t>
  </si>
  <si>
    <t>ARRIENDOS</t>
  </si>
  <si>
    <t>EEE.22.09.001.000.000</t>
  </si>
  <si>
    <t>Arriendo de Terrenos</t>
  </si>
  <si>
    <t>EEE.22.09.004.000.000</t>
  </si>
  <si>
    <t>Arriendo de Mobiliario y Otros</t>
  </si>
  <si>
    <t>EEE.22.09.005.000.000</t>
  </si>
  <si>
    <t>Arriendo de Máquinas y Equipos</t>
  </si>
  <si>
    <t>EEE.22.09.999.000.000</t>
  </si>
  <si>
    <t>EEE.22.10.000.000.000</t>
  </si>
  <si>
    <t>SERVICIOS FINANCIEROS Y DE SEGUROS</t>
  </si>
  <si>
    <t>EEE.22.10.001.000.000</t>
  </si>
  <si>
    <t>Gastos Financ. por Compra y Venta de Títulos y Valores</t>
  </si>
  <si>
    <t>EEE.22.10.002.000.000</t>
  </si>
  <si>
    <t>Primas y Gastos de Seguros</t>
  </si>
  <si>
    <t>EEE.22.10.003.000.000</t>
  </si>
  <si>
    <t>Servicios de Giros y Remesas</t>
  </si>
  <si>
    <t>Gastos Bancarios</t>
  </si>
  <si>
    <t>EEE.22.10.999.000.000</t>
  </si>
  <si>
    <t>EEE.22.11.000.000.000</t>
  </si>
  <si>
    <t>SERVICIOS TECNICOS Y PROFESIONALES</t>
  </si>
  <si>
    <t>Estudios e Investigaciones</t>
  </si>
  <si>
    <t>EEE.22.11.002.000.000</t>
  </si>
  <si>
    <t>Cursos de Capacitación</t>
  </si>
  <si>
    <t>Servicios Informáticos</t>
  </si>
  <si>
    <t>EEE.22.11.999.000.000</t>
  </si>
  <si>
    <t>EEE.22.12.000.000.000</t>
  </si>
  <si>
    <t>OTROS GASTOS EN BIENES Y SERVICIOS DE CONSUMO</t>
  </si>
  <si>
    <t>EEE.22.12.003.000.000</t>
  </si>
  <si>
    <t>Gastos de Representación, Protocolo y Ceremonial</t>
  </si>
  <si>
    <t>Intereses, Multas y Recargos</t>
  </si>
  <si>
    <t>EEE.22.12.005.000.000</t>
  </si>
  <si>
    <t>Derechos y Tasas</t>
  </si>
  <si>
    <t>EEE.22.12.006.000.000</t>
  </si>
  <si>
    <t>Contribuciones</t>
  </si>
  <si>
    <t>EEE.23.00.000.000.000</t>
  </si>
  <si>
    <t>CxP PRESTACIONES DE SEGURIDAD SOCIAL</t>
  </si>
  <si>
    <t>EEE.23.01.000.000.000</t>
  </si>
  <si>
    <t>PRESTACIONES PREVISIONALES</t>
  </si>
  <si>
    <t>Desahucios e Indemnizaciones</t>
  </si>
  <si>
    <t>EEE.23.03.000.000.000</t>
  </si>
  <si>
    <t>PRESTACIONES SOCIALES DEL EMPLEADOR</t>
  </si>
  <si>
    <t>EEE.23.03.001.000.000</t>
  </si>
  <si>
    <t>Indemnización de Cargo Fiscal</t>
  </si>
  <si>
    <t>EEE.24.00.000.000.000</t>
  </si>
  <si>
    <t>CxP TRANSFERENCIAS CORRIENTES</t>
  </si>
  <si>
    <t>EEE.24.01.000.000.000</t>
  </si>
  <si>
    <t>AL SECTOR PRIVADO</t>
  </si>
  <si>
    <t>EEE.24.01.001.000.000</t>
  </si>
  <si>
    <t>Fondos de Emergencia</t>
  </si>
  <si>
    <t>EEE.24.01.002.000.000</t>
  </si>
  <si>
    <t>Educación - Pers. Jurídicas Priv. Art. 13 D.F.L. Nº 1, 3063/80</t>
  </si>
  <si>
    <t>EEE.24.01.003.000.000</t>
  </si>
  <si>
    <t>Salud - Pers. Jurídicas Priv.  Art. 13 D.F.L. Nº 1, 3063/80</t>
  </si>
  <si>
    <t>EEE.24.01.004.000.000</t>
  </si>
  <si>
    <t>Organizaciones Comunitarias</t>
  </si>
  <si>
    <t>EEE.24.01.005.000.000</t>
  </si>
  <si>
    <t xml:space="preserve">Otras Personas Jurídicas Privadas </t>
  </si>
  <si>
    <t>EEE.24.01.006.000.000</t>
  </si>
  <si>
    <t>Voluntariado</t>
  </si>
  <si>
    <t>EEE.24.01.007.000.000</t>
  </si>
  <si>
    <t>Asistencia Social a Personas Naturales</t>
  </si>
  <si>
    <t>EEE.24.01.008.000.000</t>
  </si>
  <si>
    <t>Premios y Otros</t>
  </si>
  <si>
    <t>EEE.24.01.009.000.000</t>
  </si>
  <si>
    <t>Educación Prebásica - Personas Juridicas Privadas art 13, DFL Nº1 3.063/80</t>
  </si>
  <si>
    <t>EEE.24.01.999.000.000</t>
  </si>
  <si>
    <t>Otras Transferencias al Sector Privado</t>
  </si>
  <si>
    <t>EEE.24.03.000.000.000</t>
  </si>
  <si>
    <t>A OTRAS ENTIDADES PUBLICAS</t>
  </si>
  <si>
    <t>EEE.24.03.001.000.000</t>
  </si>
  <si>
    <t>A la  Junta Nacional de Auxilio Escolar y B ecas</t>
  </si>
  <si>
    <t>EEE.24.03.002.000.000</t>
  </si>
  <si>
    <t>A los Servicios de Salud</t>
  </si>
  <si>
    <t>EEE.24.03.002.001.000</t>
  </si>
  <si>
    <t>Multa Ley de Alcoholes</t>
  </si>
  <si>
    <t>EEE.24.03.080.000.000</t>
  </si>
  <si>
    <t>A las Asociaciones</t>
  </si>
  <si>
    <t>EEE.24.03.080.001.000</t>
  </si>
  <si>
    <t>A la Asociación Chilena de Municipalidades</t>
  </si>
  <si>
    <t>EEE.24.03.080.002.000</t>
  </si>
  <si>
    <t>A Otras Asociaciones</t>
  </si>
  <si>
    <t>EEE.24.03.090.000.000</t>
  </si>
  <si>
    <t>Al Fondo Común Municipal - Permisos de Circulación</t>
  </si>
  <si>
    <t>EEE.24.03.090.001.000</t>
  </si>
  <si>
    <t>Aporte Año Vigente</t>
  </si>
  <si>
    <t>EEE.24.03.090.002.000</t>
  </si>
  <si>
    <t>Aporte Otros Años</t>
  </si>
  <si>
    <t>EEE.24.03.090.003.000</t>
  </si>
  <si>
    <t>Intereses y Reajustes Pagados</t>
  </si>
  <si>
    <t>EEE.24.03.091.000.000</t>
  </si>
  <si>
    <t>Al Fondo Común Municipal - Patentes Municipales</t>
  </si>
  <si>
    <t>EEE.24.03.091.001.000</t>
  </si>
  <si>
    <t>EEE.24.03.091.002.000</t>
  </si>
  <si>
    <t>EEE.24.03.091.003.000</t>
  </si>
  <si>
    <t>EEE.24.03.092.000.000</t>
  </si>
  <si>
    <t>Al Fondo Común Municipal - Multas</t>
  </si>
  <si>
    <t>EEE.24.03.092.001.000</t>
  </si>
  <si>
    <t>Multas Art. 14, N°6,  Inc. 1°, ley N° 18.695 - Equipos de Registros</t>
  </si>
  <si>
    <t>EEE.24.03.092.002.000</t>
  </si>
  <si>
    <t>Multas Art. 14, N°6,  Inc. 2°, ley N° 18.695 – Multas TAG</t>
  </si>
  <si>
    <t>EEE.24.03.092.003.000</t>
  </si>
  <si>
    <t>Multas Art. 42, Decreto N° 900 de 1996 Ministerio de Obras Públicas</t>
  </si>
  <si>
    <t>EEE.24.03.099.000.000</t>
  </si>
  <si>
    <t>A Otras Entidades Públicas</t>
  </si>
  <si>
    <t>EEE.24.03.100.000.000</t>
  </si>
  <si>
    <t>A Otras Municipalidades</t>
  </si>
  <si>
    <t>EEE.24.03.101.000.000</t>
  </si>
  <si>
    <t>A Servicios Incorporados a su Gestión</t>
  </si>
  <si>
    <t>EEE.24.03.101.001.000</t>
  </si>
  <si>
    <t>A Educación</t>
  </si>
  <si>
    <t>EEE.24.03.101.002.000</t>
  </si>
  <si>
    <t>A Salud</t>
  </si>
  <si>
    <t>EEE.24.03.101.003.000</t>
  </si>
  <si>
    <t>A Cementerios</t>
  </si>
  <si>
    <t>EEE.24.07.000.000.000</t>
  </si>
  <si>
    <t>A ORGANISMOS INTERNACIONALES</t>
  </si>
  <si>
    <t>EEE.24.07.001.000.000</t>
  </si>
  <si>
    <t>A Mercociudades</t>
  </si>
  <si>
    <t>EEE.24.07.099.000.000</t>
  </si>
  <si>
    <t xml:space="preserve">A Otros Organismos Internacionales </t>
  </si>
  <si>
    <t>EEE.25.00.000.000.000</t>
  </si>
  <si>
    <t>C X P INTEGROS AL FISCO</t>
  </si>
  <si>
    <t>EEE.25.01.000.000.000</t>
  </si>
  <si>
    <t>IMPUESTOS</t>
  </si>
  <si>
    <t>EEE.25.99.000.000.000</t>
  </si>
  <si>
    <t>Otros Integros al Fisco</t>
  </si>
  <si>
    <t>EEE.26.00.000.000.000</t>
  </si>
  <si>
    <t>CxP OTROS GASTOS CORRIENTES</t>
  </si>
  <si>
    <t>DEVOLUCIONES</t>
  </si>
  <si>
    <t>EEE.26.02.000.000.000</t>
  </si>
  <si>
    <t>COMPENSACIÓN POR DAÑOS A TERCERO Y/O A LA PROPIEDAD</t>
  </si>
  <si>
    <t>EEE.26.04.000.000.000</t>
  </si>
  <si>
    <t>APLICACIÓN FONDOS DE TERCEROS</t>
  </si>
  <si>
    <t>EEE.26.04.001.000.000</t>
  </si>
  <si>
    <t>Arancel al Registro de Multas de Tránsito No Pagadas</t>
  </si>
  <si>
    <t>EEE.26.04.003.000.000</t>
  </si>
  <si>
    <t>Aplicación Cobros Judiciales a favor de Empresas Concesionarias</t>
  </si>
  <si>
    <t>EEE.26.04.999.000.000</t>
  </si>
  <si>
    <t>Aplicación Otros Fondos de Terceros</t>
  </si>
  <si>
    <t>EEE.29.00.000.000.000</t>
  </si>
  <si>
    <t>CxP ADQUISIC. DE ACTIVOS NO FINANCIEROS</t>
  </si>
  <si>
    <t>EEE.29.01.000.000.000</t>
  </si>
  <si>
    <t>TERRENOS</t>
  </si>
  <si>
    <t>EEE.29.02.000.000.000</t>
  </si>
  <si>
    <t>EDIFICIOS</t>
  </si>
  <si>
    <t>VEHICULOS</t>
  </si>
  <si>
    <t>MOBILIARIO Y OTROS</t>
  </si>
  <si>
    <t>EEE.29.05.000.000.000</t>
  </si>
  <si>
    <t>MAQUINAS Y EQUIPOS</t>
  </si>
  <si>
    <t>EEE.29.05.001.000.000</t>
  </si>
  <si>
    <t>EEE.29.05.002.000.000</t>
  </si>
  <si>
    <t>Maquinarias y Equipos para la Producción</t>
  </si>
  <si>
    <t>EEE.29.06.000.000.000</t>
  </si>
  <si>
    <t>EQUIPOS INFORMATICOS</t>
  </si>
  <si>
    <t>EEE.29.06.002.000.000</t>
  </si>
  <si>
    <t>Equipos de Comunicaciones para Redes Informáticas</t>
  </si>
  <si>
    <t>EEE.29.07.000.000.000</t>
  </si>
  <si>
    <t>PROGRAMAS INFORMATICOS</t>
  </si>
  <si>
    <t>EEE.29.07.001.000.000</t>
  </si>
  <si>
    <t>Programas Computacionales</t>
  </si>
  <si>
    <t>EEE.29.07.002.000.000</t>
  </si>
  <si>
    <t>Sistemas de Información</t>
  </si>
  <si>
    <t>EEE.29.99.000.000.000</t>
  </si>
  <si>
    <t>OTROS ACTIVOS NO FINANCIEROS</t>
  </si>
  <si>
    <t>EEE.30.00.000.000.000</t>
  </si>
  <si>
    <t>CxP ADQUISIC. DE ACTIVOS FINANCIEROS</t>
  </si>
  <si>
    <t>EEE.30.01.000.000.000</t>
  </si>
  <si>
    <t>COMPRA DE TITULOS Y VALORES</t>
  </si>
  <si>
    <t>EEE.30.01.001.000.000</t>
  </si>
  <si>
    <t>Depósitos a Plazo</t>
  </si>
  <si>
    <t>EEE.30.01.003.000.000</t>
  </si>
  <si>
    <t>Cuotas de Fondos Mutuos</t>
  </si>
  <si>
    <t>EEE.30.01.004.000.000</t>
  </si>
  <si>
    <t>Bonos o Pagares</t>
  </si>
  <si>
    <t>EEE.30.01.999.000.000</t>
  </si>
  <si>
    <t>EEE.30.02.000.000.000</t>
  </si>
  <si>
    <t>COMPRA DE ACCIONES Y PARTIC. DE CAPITAL</t>
  </si>
  <si>
    <t>EEE.30.99.000.000.000</t>
  </si>
  <si>
    <t>OTROS ACTIVOS FINANCIEROS</t>
  </si>
  <si>
    <t>EEE.31.00.000.000.000</t>
  </si>
  <si>
    <t>C X P INICIATIVAS DE INVERSION</t>
  </si>
  <si>
    <t>EEE.31.01.000.000.000</t>
  </si>
  <si>
    <t>ESTUDIOS BASICOS</t>
  </si>
  <si>
    <t>EEE.31.01.001.000.000</t>
  </si>
  <si>
    <t>Gastos Administrativos</t>
  </si>
  <si>
    <t>EEE.31.01.002.000.000</t>
  </si>
  <si>
    <t>Consultorías</t>
  </si>
  <si>
    <t>EEE.31.02.000.000.000</t>
  </si>
  <si>
    <t>PROYECTOS</t>
  </si>
  <si>
    <t>EEE.31.02.001.000.000</t>
  </si>
  <si>
    <t>EEE.31.02.002.000.000</t>
  </si>
  <si>
    <t>EEE.31.02.003.000.000</t>
  </si>
  <si>
    <t>Terrenos</t>
  </si>
  <si>
    <t>EEE.31.02.004.000.000</t>
  </si>
  <si>
    <t>Obras Civiles</t>
  </si>
  <si>
    <t>EEE.31.02.005.000.000</t>
  </si>
  <si>
    <t>Equipamiento</t>
  </si>
  <si>
    <t>EEE.31.02.006.000.000</t>
  </si>
  <si>
    <t>Equipos</t>
  </si>
  <si>
    <t>EEE.31.02.007.000.000</t>
  </si>
  <si>
    <t>Vehículos</t>
  </si>
  <si>
    <t>EEE.31.02.999.000.000</t>
  </si>
  <si>
    <t>EEE.32.00.000.000.000</t>
  </si>
  <si>
    <t>CxP PRESTAMOS</t>
  </si>
  <si>
    <t>EEE.32.06.000.000.000</t>
  </si>
  <si>
    <t>POR ANTICIPOS A CONTRATISTAS</t>
  </si>
  <si>
    <t>EEE.32.09.000.000.000</t>
  </si>
  <si>
    <t>POR VENTAS A PLAZO</t>
  </si>
  <si>
    <t>EEE.33.00.000.000.000</t>
  </si>
  <si>
    <t>CxP TRANSFERENCIAS DE CAPITAL</t>
  </si>
  <si>
    <t>EEE.33.01.000.000.000</t>
  </si>
  <si>
    <t>EEE.33.03.000.000.000</t>
  </si>
  <si>
    <t>EEE.33.03.001.000.000</t>
  </si>
  <si>
    <t>A los Servicios Regionales de Vivienda y Urbanización</t>
  </si>
  <si>
    <t>EEE.33.03.001.001.000</t>
  </si>
  <si>
    <t>Programa Pavimentos Participativos</t>
  </si>
  <si>
    <t>EEE.33.03.001.002.000</t>
  </si>
  <si>
    <t>Programa Mejoramiento Condominios Sociales</t>
  </si>
  <si>
    <t>EEE.33.03.001.003.000</t>
  </si>
  <si>
    <t>Programa Rehabilitación de Espacios Públicos</t>
  </si>
  <si>
    <t>EEE.33.03.001.004.000</t>
  </si>
  <si>
    <t>Programas Urbanos</t>
  </si>
  <si>
    <t>EEE.33.03.099.000.000</t>
  </si>
  <si>
    <t>EEE.34.00.000.000.000</t>
  </si>
  <si>
    <t>CxP SERVICIO DE LA DEUDA</t>
  </si>
  <si>
    <t>EEE.34.01.000.000.000</t>
  </si>
  <si>
    <t>AMORTIZACION DEUDA INTERNA</t>
  </si>
  <si>
    <t>EEE.34.01.002.000.000</t>
  </si>
  <si>
    <t>Empréstitos</t>
  </si>
  <si>
    <t>EEE.34.01.003.000.000</t>
  </si>
  <si>
    <t>Créditos de Proveedores</t>
  </si>
  <si>
    <t>EEE.34.03.000.000.000</t>
  </si>
  <si>
    <t>INTERESES DEUDA INTERNA</t>
  </si>
  <si>
    <t>EEE.34.03.002.000.000</t>
  </si>
  <si>
    <t>EEE.34.03.003.000.000</t>
  </si>
  <si>
    <t>EEE.34.05.000.000.000</t>
  </si>
  <si>
    <t>OTROS GASTOS FINANC. DEUDA INTERNA</t>
  </si>
  <si>
    <t>EEE.34.05.002.000.000</t>
  </si>
  <si>
    <t>EEE.34.05.003.000.000</t>
  </si>
  <si>
    <t>DEUDA FLOTANTE</t>
  </si>
  <si>
    <t>EEE.35.00.000.000.000</t>
  </si>
  <si>
    <t>SALDO FINAL DE CAJA</t>
  </si>
  <si>
    <t xml:space="preserve">Código Cuenta Clasificador </t>
  </si>
  <si>
    <t>Presupuesto       Inicial         (Miles de Pesos)</t>
  </si>
  <si>
    <t>Presupuesto Vigente (Miles de Pesos)</t>
  </si>
  <si>
    <t>Ingresos Percibidos  (Miles de Pesos)</t>
  </si>
  <si>
    <t>Ingresos Por Percibir  (Miles de Pesos)</t>
  </si>
  <si>
    <t>EEE.03.00.000.000.000</t>
  </si>
  <si>
    <t>CxC TRIBUTOS SOBRE EL USO DE BS. Y LA REALIZACION DE ACTIVIDADES</t>
  </si>
  <si>
    <t>EEE.03.01.000.000.000</t>
  </si>
  <si>
    <t>PATENTES Y TASAS POR DERECHOS</t>
  </si>
  <si>
    <t>EEE.03.01.001.000.000</t>
  </si>
  <si>
    <t>Patentes Municipales</t>
  </si>
  <si>
    <t>EEE.03.01.001.001.000</t>
  </si>
  <si>
    <t>De Beneficio Municipal</t>
  </si>
  <si>
    <t>EEE.03.01.001.002.000</t>
  </si>
  <si>
    <t>De Beneficio Fondo Común Municipal</t>
  </si>
  <si>
    <t>EEE.03.01.002.000.000</t>
  </si>
  <si>
    <t>Derechos de Aseo</t>
  </si>
  <si>
    <t>EEE.03.01.002.001.000</t>
  </si>
  <si>
    <t>En Impuesto Territorial</t>
  </si>
  <si>
    <t>EEE.03.01.002.002.000</t>
  </si>
  <si>
    <t>En Patentes Municipales</t>
  </si>
  <si>
    <t>EEE.03.01.002.003.000</t>
  </si>
  <si>
    <t>Cobro Directo</t>
  </si>
  <si>
    <t>EEE.03.01.003.000.000</t>
  </si>
  <si>
    <t>Otros Derechos</t>
  </si>
  <si>
    <t>EEE.03.01.003.001.000</t>
  </si>
  <si>
    <t>Urbanización y Construcción</t>
  </si>
  <si>
    <t>EEE.03.01.003.002.000</t>
  </si>
  <si>
    <t>Permisos Provisorios</t>
  </si>
  <si>
    <t>EEE.03.01.003.003.000</t>
  </si>
  <si>
    <t>Propaganda</t>
  </si>
  <si>
    <t>EEE.03.01.003.004.000</t>
  </si>
  <si>
    <t>Transferencia de Vehículos</t>
  </si>
  <si>
    <t>EEE.03.01.003.999.000</t>
  </si>
  <si>
    <t>EEE.03.01.004.000.000</t>
  </si>
  <si>
    <t xml:space="preserve">Derechos de Explotación  </t>
  </si>
  <si>
    <t>EEE.03.01.004.001.000</t>
  </si>
  <si>
    <t>Concesiones</t>
  </si>
  <si>
    <t>EEE.03.01.999.000.000</t>
  </si>
  <si>
    <t>EEE.03.02.000.000.000</t>
  </si>
  <si>
    <t>PERMISOS Y LICENCIAS</t>
  </si>
  <si>
    <t>EEE.03.02.001.000.000</t>
  </si>
  <si>
    <t>Permisos de Circulación</t>
  </si>
  <si>
    <t>EEE.03.02.001.001.000</t>
  </si>
  <si>
    <t>EEE.03.02.001.002.000</t>
  </si>
  <si>
    <t>EEE.03.02.002.000.000</t>
  </si>
  <si>
    <t>Licencias de Conducir y similares</t>
  </si>
  <si>
    <t>EEE.03.02.999.000.000</t>
  </si>
  <si>
    <t>EEE.03.03.000.000.000</t>
  </si>
  <si>
    <t>PARTICIPACION EN IMPUESTO TERRITORIAL (ART. 37 DL 3063)</t>
  </si>
  <si>
    <t>EEE.03.99.000.000.000</t>
  </si>
  <si>
    <t>OTROS TRIBUTOS</t>
  </si>
  <si>
    <t>EEE.05.00.000.000.000</t>
  </si>
  <si>
    <t>CxC TRANSFERENCIAS CORRIENTES</t>
  </si>
  <si>
    <t>EEE.05.01.000.000.000</t>
  </si>
  <si>
    <t>DEL SECTOR PRIVADO</t>
  </si>
  <si>
    <t>EEE.05.03.000.000.000</t>
  </si>
  <si>
    <t>DE OTRAS ENTIDADES PUBLICAS</t>
  </si>
  <si>
    <t>EEE.05.03.002.000.000</t>
  </si>
  <si>
    <t>De la Subsecretaría de Desarrollo Regional y Administrativo</t>
  </si>
  <si>
    <t>EEE.05.03.002.001.000</t>
  </si>
  <si>
    <t>Fortalecimiento de la Gestión Municipal</t>
  </si>
  <si>
    <t>EEE.05.03.002.999.000</t>
  </si>
  <si>
    <t>Otras Transferencias Corrientes  de la SUBDERE</t>
  </si>
  <si>
    <t>EEE.05.03.003.000.000</t>
  </si>
  <si>
    <t>De la Subsecretaría de Educación</t>
  </si>
  <si>
    <t>Subvención de Escolaridad-Subvención Fiscal mensual</t>
  </si>
  <si>
    <t>Subvención de Escolaridad - Subvención para Educación Especial</t>
  </si>
  <si>
    <t>EEE.05.03.003.003.000</t>
  </si>
  <si>
    <t>Anticipos de la Subvención de Educación</t>
  </si>
  <si>
    <t>EEE.05.03.003.004.000</t>
  </si>
  <si>
    <t>Subvención Escolar Preferencial ley N°20.248</t>
  </si>
  <si>
    <t>EEE.05.03.003.999.000</t>
  </si>
  <si>
    <t>EEE.05.03.004.000.000</t>
  </si>
  <si>
    <t>De la Junta Nacional de Jardínes Infantiles</t>
  </si>
  <si>
    <t>Convenios Educación Prebásica</t>
  </si>
  <si>
    <t>EEE.05.03.005.000.000</t>
  </si>
  <si>
    <t>Del Servicio Nacional de Menores</t>
  </si>
  <si>
    <t>EEE.05.03.005.001.000</t>
  </si>
  <si>
    <t>Subvención Menores en Situación Irregular</t>
  </si>
  <si>
    <t>EEE.05.03.006.000.000</t>
  </si>
  <si>
    <t>Del Servicio de Salud</t>
  </si>
  <si>
    <t>EEE.05.03.006.001.000</t>
  </si>
  <si>
    <t>Atención Primaria Ley Nº 19.378 Art. 49</t>
  </si>
  <si>
    <t>EEE.05.03.006.002.000</t>
  </si>
  <si>
    <t>Aportes Afectados</t>
  </si>
  <si>
    <t>EEE.05.03.006.003.000</t>
  </si>
  <si>
    <t>Anticipos del Aporte Estatal</t>
  </si>
  <si>
    <t>EEE.05.03.007.000.000</t>
  </si>
  <si>
    <t>Del Tesoro Público</t>
  </si>
  <si>
    <t>EEE.05.03.007.001.000</t>
  </si>
  <si>
    <t>Patentes Acuícolas Ley Nº 20.033 Art. 8º</t>
  </si>
  <si>
    <t>EEE.05.03.007.004.000</t>
  </si>
  <si>
    <t>Bonificación Adicional Ley de Incentivo al Retiro</t>
  </si>
  <si>
    <t>Otras Transferencias Corrientes del Tesoro Público</t>
  </si>
  <si>
    <t>EEE.05.03.009.000.000</t>
  </si>
  <si>
    <t>De la Dirección de Educación Pública</t>
  </si>
  <si>
    <t>EEE.05.03.009.001.000</t>
  </si>
  <si>
    <t>EEE.05.03.009.999.000</t>
  </si>
  <si>
    <t>De Otras Entidades Públicas</t>
  </si>
  <si>
    <t>EEE.05.03.100.000.000</t>
  </si>
  <si>
    <t>De Otras Municipalidades</t>
  </si>
  <si>
    <t>De la Municipalidad a Servicios Incorporados a su Gestión</t>
  </si>
  <si>
    <t>EEE.05.06.000.000.000</t>
  </si>
  <si>
    <t>DE GOBIERNOS EXTRANJEROS</t>
  </si>
  <si>
    <t>EEE.05.06.001.000.000</t>
  </si>
  <si>
    <t>Donación de Gobiernos Extranjeros</t>
  </si>
  <si>
    <t>Creada con Oficio NICSP E11061/2020 DE FECHA 15 DE JUNIO DE 2020</t>
  </si>
  <si>
    <t>EEE.06.00.000.000.000</t>
  </si>
  <si>
    <t>CxC RENTAS DE LA PROPIEDAD</t>
  </si>
  <si>
    <t>EEE.06.01.000.000.000</t>
  </si>
  <si>
    <t>ARRIENDO DE ACTIVOS NO FINANCIEROS</t>
  </si>
  <si>
    <t>EEE.06.02.000.000.000</t>
  </si>
  <si>
    <t>DIVIDENDOS</t>
  </si>
  <si>
    <t>EEE.06.03.000.000.000</t>
  </si>
  <si>
    <t>INTERESES</t>
  </si>
  <si>
    <t>EEE.06.04.000.000.000</t>
  </si>
  <si>
    <t>PARTICIPACION DE UTILIDADES</t>
  </si>
  <si>
    <t>EEE.06.99.000.000.000</t>
  </si>
  <si>
    <t>OTRAS RENTAS DE LA PROPIEDAD</t>
  </si>
  <si>
    <t>EEE.07.00.000.000.000</t>
  </si>
  <si>
    <t>CxC INGRESOS DE OPERACIÓN</t>
  </si>
  <si>
    <t>EEE.07.01.000.000.000</t>
  </si>
  <si>
    <t>VENTA DE BIENES</t>
  </si>
  <si>
    <t>EEE.07.02.000.000.000</t>
  </si>
  <si>
    <t>VENTA DE SERVICIOS</t>
  </si>
  <si>
    <t>EEE.08.00.000.000.000</t>
  </si>
  <si>
    <t>CxC OTROS INGRESOS CORRIENTES</t>
  </si>
  <si>
    <t>EEE.08.01.000.000.000</t>
  </si>
  <si>
    <t>RECUPERACIONES Y REEMBOLSOS POR LICENCIAS MEDICAS</t>
  </si>
  <si>
    <t>EEE.08.01.001.000.000</t>
  </si>
  <si>
    <t>Reembolso Art. 4º Ley N º 19.345 y Ley Nº 19.117 Artículo Único</t>
  </si>
  <si>
    <t>EEE.08.01.002.000.000</t>
  </si>
  <si>
    <t>Recuperaciones Art. 12 Ley Nº 18.196 y Ley Nº 19.117 Artículo Único</t>
  </si>
  <si>
    <t>EEE.08.02.000.000.000</t>
  </si>
  <si>
    <t>MULTAS Y SANCIONES PECUNIARIAS</t>
  </si>
  <si>
    <t>EEE.08.02.001.000.000</t>
  </si>
  <si>
    <t>Multas - De Beneficio Municipal</t>
  </si>
  <si>
    <t>EEE.08.02.001.001.000</t>
  </si>
  <si>
    <t>Multas Ley de Tránsito</t>
  </si>
  <si>
    <t>EEE.08.02.001.002.000</t>
  </si>
  <si>
    <t>Multas Art. 14 N°6, Inc. 2°, ley N°18.695 – Multas TAG</t>
  </si>
  <si>
    <t>EEE.08.02.001.003.000</t>
  </si>
  <si>
    <t>Multas Art. 42, Decreto N°900 de 1996, Ministerio de Obras Públicas</t>
  </si>
  <si>
    <t>EEE.08.02.001.004.000</t>
  </si>
  <si>
    <t>Registro de Multas de Pasajeros Infractores-De Beneficio Municipal</t>
  </si>
  <si>
    <t>EEE.08.02.001.999.000</t>
  </si>
  <si>
    <t>Otras Multas de Beneficio Municipal</t>
  </si>
  <si>
    <t>EEE.08.02.002.000.000</t>
  </si>
  <si>
    <t>Multas Art.14, N°6, Ley N°18.695- De beneficio Fondo Común Municipal</t>
  </si>
  <si>
    <t>EEE.08.02.002.001.000</t>
  </si>
  <si>
    <t>Multas Art. 14 N°6, Inc. 1°, ley N°18.695 Equipo de Registro</t>
  </si>
  <si>
    <t>EEE.08.02.002.002.000</t>
  </si>
  <si>
    <t>EEE.08.02.002.003.000</t>
  </si>
  <si>
    <t>Multas Art. 42, Decreto N°900, de 1996, Ministerio de Obras Públicas</t>
  </si>
  <si>
    <t>EEE.08.02.002.999.000</t>
  </si>
  <si>
    <t>Otras Multas de Beneficio Fondo Común Municipal</t>
  </si>
  <si>
    <t>EEE.08.02.003.000.000</t>
  </si>
  <si>
    <t>Multas Ley de Alcoholes - De Beneficio Municipal</t>
  </si>
  <si>
    <t>EEE.08.02.004.000.000</t>
  </si>
  <si>
    <t>Multas Ley de Alcoholes - De Beneficio Servicios de Salud</t>
  </si>
  <si>
    <t>EEE.08.02.005.000.000</t>
  </si>
  <si>
    <t>Reg. de Multas de Tráns. no Pagadas - De Beneficio Municipal</t>
  </si>
  <si>
    <t>EEE.08.02.006.000.000</t>
  </si>
  <si>
    <t>Reg. de Multas de Tráns. no Pagadas - De Beneficio Otras Municipalidades</t>
  </si>
  <si>
    <t>EEE.08.02.007.000.000</t>
  </si>
  <si>
    <t>Multas Juzgado de Policía Local - De Beneficio Otras Municipalidades</t>
  </si>
  <si>
    <t>EEE.08.02.008.000.000</t>
  </si>
  <si>
    <t>Multas e Intereses</t>
  </si>
  <si>
    <t>EEE.08.02.009.000.000</t>
  </si>
  <si>
    <t>Registro de Multas de Pasajeros Infractores-De Beneficio Otras Municipalidades</t>
  </si>
  <si>
    <t>EEE.08.03.000.000.000</t>
  </si>
  <si>
    <t>PARTIC. DEL FONDO COMUN MUNICIPAL - Art. 38 D.L. Nº 3.063, de 1979</t>
  </si>
  <si>
    <t>EEE.08.03.001.000.000</t>
  </si>
  <si>
    <t>Participación Anual</t>
  </si>
  <si>
    <t>EEE.08.03.002.000.000</t>
  </si>
  <si>
    <t>Compensaciones Fondo Común Municipal</t>
  </si>
  <si>
    <t>EEE.08.03.003.000.000</t>
  </si>
  <si>
    <t>Aportes Extraordinarios</t>
  </si>
  <si>
    <t>EEE.08.03.003.001.000</t>
  </si>
  <si>
    <t>Aporte Extraordinarios</t>
  </si>
  <si>
    <t>EEE.08.03.003.002.000</t>
  </si>
  <si>
    <t>Anticipos de Aportes del Fondo Común Municipal por Leyes Especiales</t>
  </si>
  <si>
    <t>EEE.08.04.000.000.000</t>
  </si>
  <si>
    <t>FONDOS DE TERCEROS</t>
  </si>
  <si>
    <t>EEE.08.04.001.000.000</t>
  </si>
  <si>
    <t>EEE.08.04.003.000.000</t>
  </si>
  <si>
    <t>Cobros Judiciales a Favor de Empresas Concesionarias</t>
  </si>
  <si>
    <t>EEE.08.04.999.000.000</t>
  </si>
  <si>
    <t>Otros Fondos de Terceros</t>
  </si>
  <si>
    <t>EEE.08.99.000.000.000</t>
  </si>
  <si>
    <t>OTROS</t>
  </si>
  <si>
    <t>EEE.08.99.001.000.000</t>
  </si>
  <si>
    <t>Devoluc. y Reintegros no Provenientes de Impuestos</t>
  </si>
  <si>
    <t>EEE.10.00.000.000.000</t>
  </si>
  <si>
    <t>CxC  VENTA DE ACTIVOS NO FINANCIEROS</t>
  </si>
  <si>
    <t>EEE.10.01.000.000.000</t>
  </si>
  <si>
    <t>EEE.10.02.000.000.000</t>
  </si>
  <si>
    <t>EEE.10.03.000.000.000</t>
  </si>
  <si>
    <t>EEE.10.04.000.000.000</t>
  </si>
  <si>
    <t>EEE.10.05.000.000.000</t>
  </si>
  <si>
    <t>EEE.10.06.000.000.000</t>
  </si>
  <si>
    <t>EEE.10.07.000.000.000</t>
  </si>
  <si>
    <t>EEE.10.99.000.000.000</t>
  </si>
  <si>
    <t>EEE.11.00.000.000.000</t>
  </si>
  <si>
    <t>CxC VENTA DE ACTIVOS FINANCIEROS</t>
  </si>
  <si>
    <t>EEE.11.01.000.000.000</t>
  </si>
  <si>
    <t>VENTA  O RESCATE DE TITULOS Y VALORES</t>
  </si>
  <si>
    <t>EEE.11.01.001.000.000</t>
  </si>
  <si>
    <t>EEE.11.01.003.000.000</t>
  </si>
  <si>
    <t>EEE.11.01.999.000.000</t>
  </si>
  <si>
    <t>EEE.11.02.000.000.000</t>
  </si>
  <si>
    <t>VENTA DE ACCIONES Y PARTICIPACIONES DE CAPITAL</t>
  </si>
  <si>
    <t>EEE.11.99.000.000.000</t>
  </si>
  <si>
    <t>EEE.12.00.000.000.000</t>
  </si>
  <si>
    <t>CxC RECUPERACION DE PRESTAMOS</t>
  </si>
  <si>
    <t>EEE.12.06.000.000.000</t>
  </si>
  <si>
    <t>EEE.12.09.000.000.000</t>
  </si>
  <si>
    <t>EEE.12.10.000.000.000</t>
  </si>
  <si>
    <t>INGRESOS POR PERCIBIR</t>
  </si>
  <si>
    <t>EEE.13.00.000.000.000</t>
  </si>
  <si>
    <t>CxC TRANSFERENCIAS PARA GASTOS DE CAPITAL</t>
  </si>
  <si>
    <t>EEE.13.01.000.000.000</t>
  </si>
  <si>
    <t>EEE.13.01.001.000.000</t>
  </si>
  <si>
    <t>De la Comunidad - Programa Pavimentos Participativos</t>
  </si>
  <si>
    <t>EEE.13.01.999.000.000</t>
  </si>
  <si>
    <t>EEE.13.03.000.000.000</t>
  </si>
  <si>
    <t>EEE.13.03.002.000.000</t>
  </si>
  <si>
    <t>EEE.13.03.002.001.000</t>
  </si>
  <si>
    <t>Programa Mejoramiento Urbano y Equipamiento Comunal (PMU)</t>
  </si>
  <si>
    <t>EEE.13.03.002.002.000</t>
  </si>
  <si>
    <t>Programa Mejoramiento de Barrios (PMB)</t>
  </si>
  <si>
    <t>EEE.13.03.002.999.000</t>
  </si>
  <si>
    <t>Otras Transferencias para Gastos de Capital de la SUBDERE</t>
  </si>
  <si>
    <t>EEE.13.03.004.000.000</t>
  </si>
  <si>
    <t>EEE.13.03.004.002.000</t>
  </si>
  <si>
    <t>Otros Aportes</t>
  </si>
  <si>
    <t>EEE.13.03.005.000.000</t>
  </si>
  <si>
    <t>EEE.13.03.005.001.000</t>
  </si>
  <si>
    <t>Patentes Mineras Ley Nº 19.143</t>
  </si>
  <si>
    <t>EEE.13.03.005.002.000</t>
  </si>
  <si>
    <t>Casinos de Juegos Ley Nº 19.995</t>
  </si>
  <si>
    <t>EEE.13.03.005.003.000</t>
  </si>
  <si>
    <t>Patentes Geotermicas Ley N 19.657</t>
  </si>
  <si>
    <t>EEE.13.03.005.999.000</t>
  </si>
  <si>
    <t>Otras Transferencias para Gastos de Capital del Tesoro Público</t>
  </si>
  <si>
    <t>EEE.13.03.006.000.000</t>
  </si>
  <si>
    <t>EEE.13.03.006.001.000</t>
  </si>
  <si>
    <t>Convenio para Construccion, Adecuacion y Habilitacion de Espacios Deportivos</t>
  </si>
  <si>
    <t>EEE.13.03.007.000.000</t>
  </si>
  <si>
    <t>EEE.13.03.007.001.000</t>
  </si>
  <si>
    <t>Mejoramiento de Infraestructura Escolar Pública</t>
  </si>
  <si>
    <t>EEE.13.03.007.999.000</t>
  </si>
  <si>
    <t>EEE.13.03.099.000.000</t>
  </si>
  <si>
    <t>EEE.13.04.000.000.000</t>
  </si>
  <si>
    <t>DE EMPRESAS PÚBLICAS NO FINANCIERAS</t>
  </si>
  <si>
    <t>EEE.13.04.001.000.000</t>
  </si>
  <si>
    <t>De Zona Franca de Iquique S.A.</t>
  </si>
  <si>
    <t>EEE.13.06.000.000.000</t>
  </si>
  <si>
    <t>EEE.13.06.001.000.000</t>
  </si>
  <si>
    <t>Donación de Gobierno Extranjero</t>
  </si>
  <si>
    <t>EEE.14.00.000.000.000</t>
  </si>
  <si>
    <t>CxC ENDEUDAMIENTO</t>
  </si>
  <si>
    <t>EEE.14.01.000.000.000</t>
  </si>
  <si>
    <t>ENDEUDAMIENTO INTERNO</t>
  </si>
  <si>
    <t>EEE.14.01.002.000.000</t>
  </si>
  <si>
    <t>EEE.14.01.003.000.000</t>
  </si>
  <si>
    <t>EEE.15.00.000.000.000</t>
  </si>
  <si>
    <t>SALDO INICIAL DE CAJA</t>
  </si>
  <si>
    <t>Verificación TOTAL INGRESOS EDUCACIÓN:</t>
  </si>
  <si>
    <t>52905999001003</t>
  </si>
  <si>
    <t>Otras Adquisiciones</t>
  </si>
  <si>
    <t>(moneda nacional - miles de pesos)</t>
  </si>
  <si>
    <t>Ingreso</t>
  </si>
  <si>
    <t>Niñez</t>
  </si>
  <si>
    <t>40503005001005</t>
  </si>
  <si>
    <t>O.P.D. Conchalí</t>
  </si>
  <si>
    <t>40503005001006</t>
  </si>
  <si>
    <t>P.P.F. Kuñul</t>
  </si>
  <si>
    <t>40503005001099</t>
  </si>
  <si>
    <t>Subvencion 80 bis (Sename)</t>
  </si>
  <si>
    <t>40503005001007</t>
  </si>
  <si>
    <t>P.D.E. Elunei</t>
  </si>
  <si>
    <t>40503005001009</t>
  </si>
  <si>
    <t>P.D.C. Aukan</t>
  </si>
  <si>
    <t>40503099002108</t>
  </si>
  <si>
    <t>Subvención Programa Lazos</t>
  </si>
  <si>
    <t>Presupuesto de Niñez</t>
  </si>
  <si>
    <t>Total Ingresos percibidos</t>
  </si>
  <si>
    <t>Verificación TOTAL GASTOS DE PROTECCION A LA NIÑEZ:</t>
  </si>
  <si>
    <t>GASTOS DE PROCTECCION A LA NIÑEZ</t>
  </si>
  <si>
    <t>52204999001002</t>
  </si>
  <si>
    <t>Otros Materiales de Uso y Consumo no Contemplados Anteriormente</t>
  </si>
  <si>
    <t>52206006001001</t>
  </si>
  <si>
    <t>40801002001003</t>
  </si>
  <si>
    <t>Recuperación Licencias Medicas (CCAF)</t>
  </si>
  <si>
    <t>52205003001001</t>
  </si>
  <si>
    <t>52906001001001</t>
  </si>
  <si>
    <t>Adquisición de Equipos Computacionales y Periféricos</t>
  </si>
  <si>
    <t>40801002001002</t>
  </si>
  <si>
    <t>Recuperación Licencias Medicas (ISAPRES)</t>
  </si>
  <si>
    <t>52103999999101</t>
  </si>
  <si>
    <t>Otros Bonos (Contrata)</t>
  </si>
  <si>
    <t>52905001001001</t>
  </si>
  <si>
    <t>Adquisición de Máquinas y Equipos de Oficina</t>
  </si>
  <si>
    <t>52102001001006</t>
  </si>
  <si>
    <t>40503006002296</t>
  </si>
  <si>
    <t>SENDA</t>
  </si>
  <si>
    <t>52208011001001</t>
  </si>
  <si>
    <t>Servicios de Produccion y Desarrollo de Eventos</t>
  </si>
  <si>
    <t>52101001009999</t>
  </si>
  <si>
    <t>Otras Asignaciones Especiales</t>
  </si>
  <si>
    <t>01-01-2024 -- 30-09-2024</t>
  </si>
  <si>
    <t>52101005001001</t>
  </si>
  <si>
    <t>Aguinaldo de Fiestas Patrias</t>
  </si>
  <si>
    <t>52102005001001</t>
  </si>
  <si>
    <t>52103999999008</t>
  </si>
  <si>
    <t>Aguinaldo Fiestas Patrias Sindicato (Planta)</t>
  </si>
  <si>
    <t>Iter</t>
  </si>
  <si>
    <t>EEE.21.01.001.013.999</t>
  </si>
  <si>
    <t>EEE.21.01.001.018.001</t>
  </si>
  <si>
    <t>40503003002906</t>
  </si>
  <si>
    <t>Bono Adicional Especial Ley 19410</t>
  </si>
  <si>
    <t>40503003002930</t>
  </si>
  <si>
    <t>Bono Art.42 ley 21526</t>
  </si>
  <si>
    <t>40503099001001</t>
  </si>
  <si>
    <t>Bono Escolaridad</t>
  </si>
  <si>
    <t>40503099001002</t>
  </si>
  <si>
    <t>Aguinaldo Fiestas Patrias</t>
  </si>
  <si>
    <t>40503101001003</t>
  </si>
  <si>
    <t>Subvención Municipal Corriente Menores</t>
  </si>
  <si>
    <t>40899999002001</t>
  </si>
  <si>
    <t>I.O.A.A. Del Personal</t>
  </si>
  <si>
    <t>52204005001001</t>
  </si>
  <si>
    <t>Materiales y Útiles Quirúrgicos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</si>
</sst>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 * #,##0_ ;_ * \-#,##0_ ;_ * &quot;-&quot;_ ;_ @_ "/>
    <numFmt numFmtId="164" formatCode="[$-10C0A]#,##0;\(#,##0\)"/>
    <numFmt numFmtId="165" formatCode="_-* #,##0.00_-;\-* #,##0.00_-;_-* &quot;-&quot;??_-;_-@_-"/>
    <numFmt numFmtId="166" formatCode="[$-10C0A]#,##0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11"/>
      <color theme="1"/>
      <name val="Comic Sans MS"/>
      <family val="4"/>
    </font>
    <font>
      <b/>
      <sz val="10"/>
      <color rgb="FFFF0000"/>
      <name val="Comic Sans MS"/>
      <family val="4"/>
    </font>
    <font>
      <b/>
      <sz val="10"/>
      <name val="Comic Sans MS"/>
      <family val="4"/>
    </font>
    <font>
      <b/>
      <sz val="10"/>
      <name val="Calibri"/>
      <family val="2"/>
      <scheme val="minor"/>
    </font>
    <font>
      <b/>
      <sz val="10"/>
      <color rgb="FF00B050"/>
      <name val="Comic Sans MS"/>
      <family val="4"/>
    </font>
    <font>
      <sz val="10"/>
      <name val="Calibri"/>
      <family val="2"/>
      <scheme val="minor"/>
    </font>
    <font>
      <sz val="10"/>
      <name val="Comic Sans MS"/>
      <family val="4"/>
    </font>
    <font>
      <sz val="10"/>
      <color theme="1"/>
      <name val="Comic Sans MS"/>
      <family val="4"/>
    </font>
    <font>
      <sz val="10"/>
      <color theme="4"/>
      <name val="Comic Sans MS"/>
      <family val="4"/>
    </font>
    <font>
      <b/>
      <sz val="11"/>
      <name val="Comic Sans MS"/>
      <family val="4"/>
    </font>
    <font>
      <b/>
      <sz val="9"/>
      <name val="Comic Sans MS"/>
      <family val="4"/>
    </font>
    <font>
      <b/>
      <sz val="9"/>
      <color rgb="FF00B050"/>
      <name val="Comic Sans MS"/>
      <family val="4"/>
    </font>
    <font>
      <b/>
      <sz val="9"/>
      <color theme="1"/>
      <name val="Comic Sans MS"/>
      <family val="4"/>
    </font>
    <font>
      <sz val="9"/>
      <name val="Comic Sans MS"/>
      <family val="4"/>
    </font>
    <font>
      <b/>
      <sz val="9"/>
      <color indexed="10"/>
      <name val="Comic Sans MS"/>
      <family val="4"/>
    </font>
    <font>
      <sz val="9"/>
      <color rgb="FF0070C0"/>
      <name val="Comic Sans MS"/>
      <family val="4"/>
    </font>
    <font>
      <sz val="9"/>
      <color theme="1"/>
      <name val="Comic Sans MS"/>
      <family val="4"/>
    </font>
    <font>
      <b/>
      <sz val="7"/>
      <color indexed="8"/>
      <name val="Arial"/>
      <family val="2"/>
    </font>
    <font>
      <sz val="8"/>
      <color rgb="FFFF0000"/>
      <name val="Arial"/>
      <family val="2"/>
    </font>
    <font>
      <b/>
      <sz val="11"/>
      <color theme="1"/>
      <name val="Calibri"/>
      <family val="2"/>
      <scheme val="minor"/>
    </font>
    <font>
      <sz val="10"/>
      <color rgb="FFFF0000"/>
      <name val="Comic Sans MS"/>
      <family val="4"/>
    </font>
    <font>
      <sz val="8"/>
      <color indexed="8"/>
      <name val="Arial"/>
      <family val="2"/>
    </font>
    <font>
      <sz val="10"/>
      <name val="Arial"/>
      <family val="2"/>
    </font>
    <font>
      <sz val="11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66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165" fontId="2" fillId="0" borderId="0" applyFont="0" applyFill="0" applyBorder="0" applyAlignment="0" applyProtection="0"/>
    <xf numFmtId="0" fontId="1" fillId="0" borderId="0"/>
    <xf numFmtId="0" fontId="1" fillId="0" borderId="0"/>
    <xf numFmtId="41" fontId="2" fillId="0" borderId="0" applyFont="0" applyFill="0" applyBorder="0" applyAlignment="0" applyProtection="0"/>
    <xf numFmtId="0" fontId="1" fillId="0" borderId="0"/>
    <xf numFmtId="0" fontId="1" fillId="0" borderId="0"/>
    <xf numFmtId="0" fontId="33" fillId="0" borderId="0"/>
    <xf numFmtId="41" fontId="1" fillId="0" borderId="0" applyFont="0" applyFill="0" applyBorder="0" applyAlignment="0" applyProtection="0"/>
  </cellStyleXfs>
  <cellXfs count="238">
    <xf numFmtId="0" fontId="0" fillId="0" borderId="0" xfId="0"/>
    <xf numFmtId="0" fontId="4" fillId="0" borderId="0" xfId="0" applyFont="1"/>
    <xf numFmtId="0" fontId="0" fillId="0" borderId="8" xfId="0" applyBorder="1" applyAlignment="1" applyProtection="1">
      <alignment vertical="top" wrapText="1"/>
      <protection locked="0"/>
    </xf>
    <xf numFmtId="0" fontId="9" fillId="0" borderId="7" xfId="0" applyFont="1" applyBorder="1" applyAlignment="1" applyProtection="1">
      <alignment horizontal="center" vertical="center" wrapText="1" readingOrder="1"/>
      <protection locked="0"/>
    </xf>
    <xf numFmtId="166" fontId="10" fillId="0" borderId="3" xfId="0" applyNumberFormat="1" applyFont="1" applyBorder="1" applyAlignment="1" applyProtection="1">
      <alignment horizontal="right" vertical="center" wrapText="1" readingOrder="1"/>
      <protection locked="0"/>
    </xf>
    <xf numFmtId="166" fontId="10" fillId="0" borderId="1" xfId="0" applyNumberFormat="1" applyFont="1" applyBorder="1" applyAlignment="1" applyProtection="1">
      <alignment vertical="center" readingOrder="1"/>
      <protection locked="0"/>
    </xf>
    <xf numFmtId="166" fontId="10" fillId="0" borderId="10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10" fillId="0" borderId="9" xfId="0" applyFont="1" applyBorder="1" applyAlignment="1" applyProtection="1">
      <alignment horizontal="center" vertical="center" wrapText="1" readingOrder="1"/>
      <protection locked="0"/>
    </xf>
    <xf numFmtId="0" fontId="10" fillId="0" borderId="3" xfId="0" applyFont="1" applyBorder="1" applyAlignment="1" applyProtection="1">
      <alignment horizontal="left" vertical="center" wrapText="1" readingOrder="1"/>
      <protection locked="0"/>
    </xf>
    <xf numFmtId="0" fontId="0" fillId="0" borderId="10" xfId="0" applyBorder="1" applyAlignment="1" applyProtection="1">
      <alignment vertical="top" wrapText="1"/>
      <protection locked="0"/>
    </xf>
    <xf numFmtId="0" fontId="10" fillId="0" borderId="3" xfId="0" applyFont="1" applyBorder="1" applyAlignment="1" applyProtection="1">
      <alignment horizontal="right" vertical="center" wrapText="1" readingOrder="1"/>
      <protection locked="0"/>
    </xf>
    <xf numFmtId="166" fontId="10" fillId="0" borderId="0" xfId="0" applyNumberFormat="1" applyFont="1" applyAlignment="1" applyProtection="1">
      <alignment horizontal="right" vertical="center" wrapText="1" readingOrder="1"/>
      <protection locked="0"/>
    </xf>
    <xf numFmtId="0" fontId="10" fillId="0" borderId="2" xfId="0" applyFont="1" applyBorder="1" applyAlignment="1" applyProtection="1">
      <alignment horizontal="center" vertical="center" wrapText="1" readingOrder="1"/>
      <protection locked="0"/>
    </xf>
    <xf numFmtId="0" fontId="10" fillId="0" borderId="10" xfId="0" applyFont="1" applyBorder="1" applyAlignment="1" applyProtection="1">
      <alignment horizontal="left" vertical="center" wrapText="1" readingOrder="1"/>
      <protection locked="0"/>
    </xf>
    <xf numFmtId="0" fontId="10" fillId="0" borderId="10" xfId="0" applyFont="1" applyBorder="1" applyAlignment="1" applyProtection="1">
      <alignment horizontal="right" vertical="center" wrapText="1" readingOrder="1"/>
      <protection locked="0"/>
    </xf>
    <xf numFmtId="0" fontId="10" fillId="0" borderId="3" xfId="0" applyFont="1" applyBorder="1" applyAlignment="1" applyProtection="1">
      <alignment horizontal="center" vertical="center" wrapText="1" readingOrder="1"/>
      <protection locked="0"/>
    </xf>
    <xf numFmtId="0" fontId="0" fillId="0" borderId="0" xfId="0" applyAlignment="1" applyProtection="1">
      <alignment vertical="top" wrapText="1"/>
      <protection locked="0"/>
    </xf>
    <xf numFmtId="166" fontId="10" fillId="0" borderId="6" xfId="0" applyNumberFormat="1" applyFont="1" applyBorder="1" applyAlignment="1" applyProtection="1">
      <alignment horizontal="right" vertical="center" wrapText="1" readingOrder="1"/>
      <protection locked="0"/>
    </xf>
    <xf numFmtId="166" fontId="10" fillId="0" borderId="7" xfId="0" applyNumberFormat="1" applyFont="1" applyBorder="1" applyAlignment="1" applyProtection="1">
      <alignment horizontal="right" vertical="center" wrapText="1" readingOrder="1"/>
      <protection locked="0"/>
    </xf>
    <xf numFmtId="166" fontId="9" fillId="0" borderId="0" xfId="0" applyNumberFormat="1" applyFont="1" applyAlignment="1" applyProtection="1">
      <alignment horizontal="right" vertical="center" wrapText="1" readingOrder="1"/>
      <protection locked="0"/>
    </xf>
    <xf numFmtId="166" fontId="0" fillId="0" borderId="0" xfId="0" applyNumberFormat="1"/>
    <xf numFmtId="0" fontId="3" fillId="0" borderId="0" xfId="0" applyFont="1"/>
    <xf numFmtId="166" fontId="29" fillId="0" borderId="1" xfId="0" applyNumberFormat="1" applyFont="1" applyBorder="1" applyAlignment="1" applyProtection="1">
      <alignment vertical="center" readingOrder="1"/>
      <protection locked="0"/>
    </xf>
    <xf numFmtId="0" fontId="1" fillId="0" borderId="0" xfId="3"/>
    <xf numFmtId="0" fontId="7" fillId="0" borderId="0" xfId="3" applyFont="1" applyAlignment="1" applyProtection="1">
      <alignment horizontal="left" vertical="center" wrapText="1" readingOrder="1"/>
      <protection locked="0"/>
    </xf>
    <xf numFmtId="0" fontId="9" fillId="0" borderId="12" xfId="3" applyFont="1" applyBorder="1" applyAlignment="1" applyProtection="1">
      <alignment horizontal="center" vertical="center" wrapText="1" readingOrder="1"/>
      <protection locked="0"/>
    </xf>
    <xf numFmtId="0" fontId="9" fillId="0" borderId="13" xfId="3" applyFont="1" applyBorder="1" applyAlignment="1" applyProtection="1">
      <alignment horizontal="center" vertical="center" wrapText="1" readingOrder="1"/>
      <protection locked="0"/>
    </xf>
    <xf numFmtId="0" fontId="9" fillId="0" borderId="14" xfId="3" applyFont="1" applyBorder="1" applyAlignment="1" applyProtection="1">
      <alignment horizontal="center" vertical="center" wrapText="1" readingOrder="1"/>
      <protection locked="0"/>
    </xf>
    <xf numFmtId="0" fontId="9" fillId="0" borderId="0" xfId="3" applyFont="1" applyAlignment="1" applyProtection="1">
      <alignment horizontal="center" vertical="center" wrapText="1" readingOrder="1"/>
      <protection locked="0"/>
    </xf>
    <xf numFmtId="0" fontId="9" fillId="0" borderId="11" xfId="3" applyFont="1" applyBorder="1" applyAlignment="1" applyProtection="1">
      <alignment horizontal="left" vertical="center" readingOrder="1"/>
      <protection locked="0"/>
    </xf>
    <xf numFmtId="0" fontId="10" fillId="0" borderId="7" xfId="3" applyFont="1" applyBorder="1" applyAlignment="1" applyProtection="1">
      <alignment horizontal="right" vertical="center" wrapText="1" readingOrder="1"/>
      <protection locked="0"/>
    </xf>
    <xf numFmtId="0" fontId="10" fillId="0" borderId="7" xfId="3" applyFont="1" applyBorder="1" applyAlignment="1" applyProtection="1">
      <alignment horizontal="left" vertical="center" wrapText="1" readingOrder="1"/>
      <protection locked="0"/>
    </xf>
    <xf numFmtId="164" fontId="10" fillId="0" borderId="7" xfId="3" applyNumberFormat="1" applyFont="1" applyBorder="1" applyAlignment="1" applyProtection="1">
      <alignment vertical="center" wrapText="1" readingOrder="1"/>
      <protection locked="0"/>
    </xf>
    <xf numFmtId="164" fontId="10" fillId="0" borderId="7" xfId="3" applyNumberFormat="1" applyFont="1" applyBorder="1" applyAlignment="1" applyProtection="1">
      <alignment horizontal="right" vertical="center" wrapText="1" readingOrder="1"/>
      <protection locked="0"/>
    </xf>
    <xf numFmtId="164" fontId="10" fillId="0" borderId="0" xfId="3" applyNumberFormat="1" applyFont="1" applyAlignment="1" applyProtection="1">
      <alignment horizontal="right" vertical="center" wrapText="1" readingOrder="1"/>
      <protection locked="0"/>
    </xf>
    <xf numFmtId="164" fontId="9" fillId="0" borderId="0" xfId="3" applyNumberFormat="1" applyFont="1" applyAlignment="1" applyProtection="1">
      <alignment horizontal="left" vertical="center" readingOrder="1"/>
      <protection locked="0"/>
    </xf>
    <xf numFmtId="0" fontId="9" fillId="0" borderId="7" xfId="3" applyFont="1" applyBorder="1" applyAlignment="1" applyProtection="1">
      <alignment horizontal="right" vertical="center" wrapText="1" readingOrder="1"/>
      <protection locked="0"/>
    </xf>
    <xf numFmtId="0" fontId="9" fillId="0" borderId="7" xfId="3" applyFont="1" applyBorder="1" applyAlignment="1" applyProtection="1">
      <alignment horizontal="left" vertical="center" wrapText="1" readingOrder="1"/>
      <protection locked="0"/>
    </xf>
    <xf numFmtId="0" fontId="30" fillId="0" borderId="0" xfId="3" applyFont="1"/>
    <xf numFmtId="0" fontId="9" fillId="0" borderId="11" xfId="3" applyFont="1" applyBorder="1" applyAlignment="1" applyProtection="1">
      <alignment horizontal="right" vertical="center" wrapText="1" readingOrder="1"/>
      <protection locked="0"/>
    </xf>
    <xf numFmtId="164" fontId="28" fillId="0" borderId="7" xfId="3" applyNumberFormat="1" applyFont="1" applyBorder="1" applyAlignment="1" applyProtection="1">
      <alignment horizontal="right" vertical="center" wrapText="1" readingOrder="1"/>
      <protection locked="0"/>
    </xf>
    <xf numFmtId="0" fontId="10" fillId="0" borderId="6" xfId="3" applyFont="1" applyBorder="1" applyAlignment="1" applyProtection="1">
      <alignment horizontal="right" vertical="center" wrapText="1" readingOrder="1"/>
      <protection locked="0"/>
    </xf>
    <xf numFmtId="0" fontId="10" fillId="0" borderId="1" xfId="3" applyFont="1" applyBorder="1" applyAlignment="1" applyProtection="1">
      <alignment horizontal="left" vertical="center" readingOrder="1"/>
      <protection locked="0"/>
    </xf>
    <xf numFmtId="41" fontId="10" fillId="0" borderId="1" xfId="4" applyFont="1" applyFill="1" applyBorder="1" applyAlignment="1" applyProtection="1">
      <alignment horizontal="right" vertical="center" wrapText="1" readingOrder="1"/>
      <protection locked="0"/>
    </xf>
    <xf numFmtId="41" fontId="10" fillId="0" borderId="7" xfId="4" applyFont="1" applyFill="1" applyBorder="1" applyAlignment="1" applyProtection="1">
      <alignment horizontal="right" vertical="center" wrapText="1" readingOrder="1"/>
      <protection locked="0"/>
    </xf>
    <xf numFmtId="0" fontId="10" fillId="0" borderId="3" xfId="3" applyFont="1" applyBorder="1" applyAlignment="1" applyProtection="1">
      <alignment horizontal="left" vertical="center" wrapText="1" readingOrder="1"/>
      <protection locked="0"/>
    </xf>
    <xf numFmtId="164" fontId="10" fillId="0" borderId="3" xfId="3" applyNumberFormat="1" applyFont="1" applyBorder="1" applyAlignment="1" applyProtection="1">
      <alignment vertical="center" wrapText="1" readingOrder="1"/>
      <protection locked="0"/>
    </xf>
    <xf numFmtId="0" fontId="20" fillId="3" borderId="15" xfId="6" applyFont="1" applyFill="1" applyBorder="1" applyAlignment="1">
      <alignment horizontal="center" vertical="top" wrapText="1"/>
    </xf>
    <xf numFmtId="0" fontId="11" fillId="0" borderId="0" xfId="6" applyFont="1" applyAlignment="1" applyProtection="1">
      <alignment horizontal="center" vertical="top" wrapText="1"/>
      <protection locked="0"/>
    </xf>
    <xf numFmtId="0" fontId="13" fillId="0" borderId="0" xfId="6" applyFont="1" applyAlignment="1" applyProtection="1">
      <alignment horizontal="center" vertical="top" wrapText="1"/>
      <protection locked="0"/>
    </xf>
    <xf numFmtId="0" fontId="21" fillId="5" borderId="15" xfId="6" applyFont="1" applyFill="1" applyBorder="1"/>
    <xf numFmtId="0" fontId="21" fillId="5" borderId="15" xfId="6" applyFont="1" applyFill="1" applyBorder="1" applyAlignment="1">
      <alignment wrapText="1"/>
    </xf>
    <xf numFmtId="3" fontId="21" fillId="5" borderId="15" xfId="6" applyNumberFormat="1" applyFont="1" applyFill="1" applyBorder="1"/>
    <xf numFmtId="0" fontId="22" fillId="0" borderId="15" xfId="6" applyFont="1" applyBorder="1"/>
    <xf numFmtId="0" fontId="17" fillId="0" borderId="0" xfId="6" applyFont="1"/>
    <xf numFmtId="0" fontId="17" fillId="0" borderId="0" xfId="6" applyFont="1" applyProtection="1">
      <protection locked="0"/>
    </xf>
    <xf numFmtId="0" fontId="21" fillId="6" borderId="15" xfId="6" applyFont="1" applyFill="1" applyBorder="1"/>
    <xf numFmtId="0" fontId="21" fillId="6" borderId="15" xfId="6" applyFont="1" applyFill="1" applyBorder="1" applyAlignment="1">
      <alignment wrapText="1"/>
    </xf>
    <xf numFmtId="3" fontId="21" fillId="6" borderId="15" xfId="6" applyNumberFormat="1" applyFont="1" applyFill="1" applyBorder="1"/>
    <xf numFmtId="0" fontId="23" fillId="0" borderId="0" xfId="6" applyFont="1"/>
    <xf numFmtId="0" fontId="21" fillId="7" borderId="15" xfId="6" applyFont="1" applyFill="1" applyBorder="1"/>
    <xf numFmtId="0" fontId="21" fillId="7" borderId="15" xfId="6" applyFont="1" applyFill="1" applyBorder="1" applyAlignment="1">
      <alignment wrapText="1"/>
    </xf>
    <xf numFmtId="3" fontId="24" fillId="7" borderId="15" xfId="6" applyNumberFormat="1" applyFont="1" applyFill="1" applyBorder="1"/>
    <xf numFmtId="0" fontId="24" fillId="0" borderId="15" xfId="6" applyFont="1" applyBorder="1"/>
    <xf numFmtId="0" fontId="24" fillId="0" borderId="15" xfId="6" applyFont="1" applyBorder="1" applyAlignment="1">
      <alignment wrapText="1"/>
    </xf>
    <xf numFmtId="3" fontId="24" fillId="0" borderId="15" xfId="6" applyNumberFormat="1" applyFont="1" applyBorder="1" applyProtection="1">
      <protection locked="0"/>
    </xf>
    <xf numFmtId="0" fontId="23" fillId="0" borderId="0" xfId="6" applyFont="1" applyProtection="1">
      <protection locked="0"/>
    </xf>
    <xf numFmtId="3" fontId="21" fillId="0" borderId="15" xfId="6" applyNumberFormat="1" applyFont="1" applyBorder="1" applyProtection="1">
      <protection locked="0"/>
    </xf>
    <xf numFmtId="0" fontId="21" fillId="2" borderId="15" xfId="6" applyFont="1" applyFill="1" applyBorder="1" applyAlignment="1">
      <alignment wrapText="1"/>
    </xf>
    <xf numFmtId="0" fontId="21" fillId="0" borderId="0" xfId="6" applyFont="1" applyProtection="1">
      <protection locked="0"/>
    </xf>
    <xf numFmtId="0" fontId="24" fillId="0" borderId="0" xfId="6" applyFont="1" applyProtection="1">
      <protection locked="0"/>
    </xf>
    <xf numFmtId="3" fontId="17" fillId="0" borderId="0" xfId="6" applyNumberFormat="1" applyFont="1" applyProtection="1">
      <protection locked="0"/>
    </xf>
    <xf numFmtId="3" fontId="21" fillId="7" borderId="15" xfId="6" applyNumberFormat="1" applyFont="1" applyFill="1" applyBorder="1"/>
    <xf numFmtId="0" fontId="21" fillId="2" borderId="15" xfId="6" applyFont="1" applyFill="1" applyBorder="1"/>
    <xf numFmtId="3" fontId="21" fillId="2" borderId="15" xfId="6" applyNumberFormat="1" applyFont="1" applyFill="1" applyBorder="1"/>
    <xf numFmtId="0" fontId="25" fillId="0" borderId="0" xfId="6" applyFont="1"/>
    <xf numFmtId="0" fontId="21" fillId="0" borderId="4" xfId="6" applyFont="1" applyBorder="1" applyProtection="1">
      <protection locked="0"/>
    </xf>
    <xf numFmtId="3" fontId="24" fillId="10" borderId="15" xfId="6" applyNumberFormat="1" applyFont="1" applyFill="1" applyBorder="1"/>
    <xf numFmtId="0" fontId="24" fillId="9" borderId="15" xfId="6" applyFont="1" applyFill="1" applyBorder="1"/>
    <xf numFmtId="0" fontId="24" fillId="9" borderId="15" xfId="6" applyFont="1" applyFill="1" applyBorder="1" applyAlignment="1">
      <alignment wrapText="1"/>
    </xf>
    <xf numFmtId="3" fontId="26" fillId="9" borderId="15" xfId="6" applyNumberFormat="1" applyFont="1" applyFill="1" applyBorder="1" applyProtection="1">
      <protection locked="0"/>
    </xf>
    <xf numFmtId="0" fontId="24" fillId="0" borderId="15" xfId="6" applyFont="1" applyBorder="1" applyProtection="1">
      <protection locked="0"/>
    </xf>
    <xf numFmtId="0" fontId="21" fillId="11" borderId="15" xfId="6" applyFont="1" applyFill="1" applyBorder="1"/>
    <xf numFmtId="0" fontId="22" fillId="0" borderId="15" xfId="6" applyFont="1" applyBorder="1" applyProtection="1">
      <protection locked="0"/>
    </xf>
    <xf numFmtId="0" fontId="21" fillId="0" borderId="15" xfId="6" applyFont="1" applyBorder="1"/>
    <xf numFmtId="0" fontId="21" fillId="0" borderId="15" xfId="6" applyFont="1" applyBorder="1" applyAlignment="1">
      <alignment wrapText="1"/>
    </xf>
    <xf numFmtId="0" fontId="27" fillId="0" borderId="0" xfId="6" applyFont="1"/>
    <xf numFmtId="3" fontId="26" fillId="0" borderId="15" xfId="6" applyNumberFormat="1" applyFont="1" applyBorder="1" applyProtection="1">
      <protection locked="0"/>
    </xf>
    <xf numFmtId="0" fontId="27" fillId="0" borderId="0" xfId="6" applyFont="1" applyProtection="1">
      <protection locked="0"/>
    </xf>
    <xf numFmtId="3" fontId="17" fillId="0" borderId="0" xfId="6" applyNumberFormat="1" applyFont="1"/>
    <xf numFmtId="0" fontId="18" fillId="0" borderId="0" xfId="6" applyFont="1"/>
    <xf numFmtId="0" fontId="13" fillId="0" borderId="0" xfId="6" applyFont="1" applyAlignment="1">
      <alignment horizontal="right"/>
    </xf>
    <xf numFmtId="3" fontId="13" fillId="9" borderId="15" xfId="6" applyNumberFormat="1" applyFont="1" applyFill="1" applyBorder="1"/>
    <xf numFmtId="0" fontId="18" fillId="0" borderId="0" xfId="6" applyFont="1" applyProtection="1">
      <protection locked="0"/>
    </xf>
    <xf numFmtId="0" fontId="1" fillId="0" borderId="0" xfId="5" applyProtection="1">
      <protection locked="0"/>
    </xf>
    <xf numFmtId="0" fontId="11" fillId="0" borderId="0" xfId="5" applyFont="1" applyProtection="1">
      <protection locked="0"/>
    </xf>
    <xf numFmtId="0" fontId="12" fillId="0" borderId="0" xfId="5" applyFont="1" applyProtection="1">
      <protection locked="0"/>
    </xf>
    <xf numFmtId="0" fontId="13" fillId="3" borderId="15" xfId="5" applyFont="1" applyFill="1" applyBorder="1" applyAlignment="1">
      <alignment horizontal="center" vertical="top"/>
    </xf>
    <xf numFmtId="0" fontId="13" fillId="3" borderId="16" xfId="5" applyFont="1" applyFill="1" applyBorder="1" applyAlignment="1">
      <alignment horizontal="center" vertical="top" wrapText="1"/>
    </xf>
    <xf numFmtId="0" fontId="13" fillId="4" borderId="16" xfId="5" applyFont="1" applyFill="1" applyBorder="1" applyAlignment="1">
      <alignment horizontal="center" vertical="top" wrapText="1"/>
    </xf>
    <xf numFmtId="0" fontId="12" fillId="0" borderId="0" xfId="5" applyFont="1" applyAlignment="1" applyProtection="1">
      <alignment horizontal="center" vertical="top" wrapText="1"/>
      <protection locked="0"/>
    </xf>
    <xf numFmtId="0" fontId="14" fillId="0" borderId="0" xfId="5" applyFont="1" applyProtection="1">
      <protection locked="0"/>
    </xf>
    <xf numFmtId="0" fontId="13" fillId="5" borderId="15" xfId="5" applyFont="1" applyFill="1" applyBorder="1"/>
    <xf numFmtId="0" fontId="13" fillId="5" borderId="15" xfId="5" applyFont="1" applyFill="1" applyBorder="1" applyAlignment="1">
      <alignment wrapText="1"/>
    </xf>
    <xf numFmtId="3" fontId="13" fillId="5" borderId="15" xfId="5" applyNumberFormat="1" applyFont="1" applyFill="1" applyBorder="1"/>
    <xf numFmtId="0" fontId="15" fillId="0" borderId="0" xfId="5" applyFont="1" applyProtection="1">
      <protection locked="0"/>
    </xf>
    <xf numFmtId="0" fontId="16" fillId="0" borderId="0" xfId="5" applyFont="1" applyProtection="1">
      <protection locked="0"/>
    </xf>
    <xf numFmtId="0" fontId="13" fillId="6" borderId="15" xfId="5" applyFont="1" applyFill="1" applyBorder="1"/>
    <xf numFmtId="0" fontId="13" fillId="6" borderId="15" xfId="5" applyFont="1" applyFill="1" applyBorder="1" applyAlignment="1">
      <alignment wrapText="1"/>
    </xf>
    <xf numFmtId="3" fontId="13" fillId="6" borderId="15" xfId="5" applyNumberFormat="1" applyFont="1" applyFill="1" applyBorder="1"/>
    <xf numFmtId="0" fontId="13" fillId="7" borderId="15" xfId="5" applyFont="1" applyFill="1" applyBorder="1"/>
    <xf numFmtId="0" fontId="13" fillId="7" borderId="15" xfId="5" applyFont="1" applyFill="1" applyBorder="1" applyAlignment="1">
      <alignment wrapText="1"/>
    </xf>
    <xf numFmtId="3" fontId="13" fillId="7" borderId="15" xfId="5" applyNumberFormat="1" applyFont="1" applyFill="1" applyBorder="1"/>
    <xf numFmtId="0" fontId="17" fillId="8" borderId="15" xfId="5" applyFont="1" applyFill="1" applyBorder="1"/>
    <xf numFmtId="0" fontId="17" fillId="8" borderId="15" xfId="5" applyFont="1" applyFill="1" applyBorder="1" applyAlignment="1">
      <alignment wrapText="1"/>
    </xf>
    <xf numFmtId="3" fontId="17" fillId="0" borderId="15" xfId="5" applyNumberFormat="1" applyFont="1" applyBorder="1" applyProtection="1">
      <protection locked="0"/>
    </xf>
    <xf numFmtId="3" fontId="17" fillId="8" borderId="15" xfId="5" applyNumberFormat="1" applyFont="1" applyFill="1" applyBorder="1"/>
    <xf numFmtId="0" fontId="17" fillId="0" borderId="15" xfId="5" applyFont="1" applyBorder="1"/>
    <xf numFmtId="0" fontId="17" fillId="0" borderId="15" xfId="5" applyFont="1" applyBorder="1" applyAlignment="1">
      <alignment wrapText="1"/>
    </xf>
    <xf numFmtId="0" fontId="18" fillId="8" borderId="15" xfId="5" applyFont="1" applyFill="1" applyBorder="1"/>
    <xf numFmtId="0" fontId="18" fillId="8" borderId="15" xfId="5" applyFont="1" applyFill="1" applyBorder="1" applyAlignment="1">
      <alignment wrapText="1"/>
    </xf>
    <xf numFmtId="0" fontId="18" fillId="0" borderId="15" xfId="5" applyFont="1" applyBorder="1"/>
    <xf numFmtId="3" fontId="12" fillId="0" borderId="0" xfId="5" applyNumberFormat="1" applyFont="1" applyProtection="1">
      <protection locked="0"/>
    </xf>
    <xf numFmtId="0" fontId="18" fillId="9" borderId="15" xfId="5" applyFont="1" applyFill="1" applyBorder="1"/>
    <xf numFmtId="3" fontId="31" fillId="0" borderId="15" xfId="5" applyNumberFormat="1" applyFont="1" applyBorder="1" applyProtection="1">
      <protection locked="0"/>
    </xf>
    <xf numFmtId="3" fontId="13" fillId="0" borderId="15" xfId="5" applyNumberFormat="1" applyFont="1" applyBorder="1" applyProtection="1">
      <protection locked="0"/>
    </xf>
    <xf numFmtId="3" fontId="19" fillId="0" borderId="15" xfId="5" applyNumberFormat="1" applyFont="1" applyBorder="1" applyProtection="1">
      <protection locked="0"/>
    </xf>
    <xf numFmtId="0" fontId="17" fillId="8" borderId="15" xfId="5" applyFont="1" applyFill="1" applyBorder="1" applyAlignment="1">
      <alignment horizontal="left" wrapText="1"/>
    </xf>
    <xf numFmtId="0" fontId="13" fillId="2" borderId="15" xfId="5" applyFont="1" applyFill="1" applyBorder="1"/>
    <xf numFmtId="0" fontId="13" fillId="2" borderId="15" xfId="5" applyFont="1" applyFill="1" applyBorder="1" applyAlignment="1">
      <alignment wrapText="1"/>
    </xf>
    <xf numFmtId="3" fontId="1" fillId="0" borderId="15" xfId="5" applyNumberFormat="1" applyBorder="1"/>
    <xf numFmtId="3" fontId="1" fillId="0" borderId="0" xfId="5" applyNumberFormat="1" applyProtection="1">
      <protection locked="0"/>
    </xf>
    <xf numFmtId="0" fontId="11" fillId="0" borderId="15" xfId="5" applyFont="1" applyBorder="1" applyAlignment="1">
      <alignment horizontal="right"/>
    </xf>
    <xf numFmtId="166" fontId="32" fillId="0" borderId="3" xfId="0" applyNumberFormat="1" applyFont="1" applyBorder="1" applyAlignment="1" applyProtection="1">
      <alignment horizontal="right" vertical="center" wrapText="1" readingOrder="1"/>
      <protection locked="0"/>
    </xf>
    <xf numFmtId="0" fontId="32" fillId="0" borderId="9" xfId="0" applyFont="1" applyBorder="1" applyAlignment="1" applyProtection="1">
      <alignment horizontal="center" vertical="center" wrapText="1" readingOrder="1"/>
      <protection locked="0"/>
    </xf>
    <xf numFmtId="0" fontId="32" fillId="0" borderId="3" xfId="0" applyFont="1" applyBorder="1" applyAlignment="1" applyProtection="1">
      <alignment horizontal="left" vertical="center" wrapText="1" readingOrder="1"/>
      <protection locked="0"/>
    </xf>
    <xf numFmtId="166" fontId="10" fillId="0" borderId="17" xfId="0" applyNumberFormat="1" applyFont="1" applyBorder="1" applyAlignment="1" applyProtection="1">
      <alignment horizontal="right" vertical="center" wrapText="1" readingOrder="1"/>
      <protection locked="0"/>
    </xf>
    <xf numFmtId="166" fontId="10" fillId="0" borderId="18" xfId="0" applyNumberFormat="1" applyFont="1" applyBorder="1" applyAlignment="1" applyProtection="1">
      <alignment horizontal="right" vertical="center" wrapText="1" readingOrder="1"/>
      <protection locked="0"/>
    </xf>
    <xf numFmtId="0" fontId="32" fillId="0" borderId="2" xfId="0" applyFont="1" applyBorder="1" applyAlignment="1" applyProtection="1">
      <alignment horizontal="center" vertical="center" wrapText="1" readingOrder="1"/>
      <protection locked="0"/>
    </xf>
    <xf numFmtId="0" fontId="32" fillId="0" borderId="10" xfId="0" applyFont="1" applyBorder="1" applyAlignment="1" applyProtection="1">
      <alignment horizontal="left" vertical="center" wrapText="1" readingOrder="1"/>
      <protection locked="0"/>
    </xf>
    <xf numFmtId="166" fontId="32" fillId="0" borderId="10" xfId="0" applyNumberFormat="1" applyFont="1" applyBorder="1" applyAlignment="1" applyProtection="1">
      <alignment horizontal="right" vertical="center" wrapText="1" readingOrder="1"/>
      <protection locked="0"/>
    </xf>
    <xf numFmtId="0" fontId="32" fillId="0" borderId="10" xfId="0" applyFont="1" applyBorder="1" applyAlignment="1" applyProtection="1">
      <alignment horizontal="right" vertical="center" wrapText="1" readingOrder="1"/>
      <protection locked="0"/>
    </xf>
    <xf numFmtId="166" fontId="10" fillId="0" borderId="6" xfId="0" applyNumberFormat="1" applyFont="1" applyBorder="1" applyAlignment="1" applyProtection="1">
      <alignment horizontal="right" vertical="center" wrapText="1" readingOrder="1"/>
      <protection locked="0"/>
    </xf>
    <xf numFmtId="166" fontId="10" fillId="0" borderId="7" xfId="0" applyNumberFormat="1" applyFont="1" applyBorder="1" applyAlignment="1" applyProtection="1">
      <alignment horizontal="right" vertical="center" wrapText="1" readingOrder="1"/>
      <protection locked="0"/>
    </xf>
    <xf numFmtId="0" fontId="32" fillId="0" borderId="9" xfId="0" applyFont="1" applyBorder="1" applyAlignment="1" applyProtection="1">
      <alignment horizontal="center"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32" fillId="0" borderId="3" xfId="0" applyFont="1" applyBorder="1" applyAlignment="1" applyProtection="1">
      <alignment horizontal="left" vertical="center" wrapText="1" readingOrder="1"/>
      <protection locked="0"/>
    </xf>
    <xf numFmtId="0" fontId="0" fillId="0" borderId="10" xfId="0" applyBorder="1" applyAlignment="1" applyProtection="1">
      <alignment vertical="top" wrapText="1"/>
      <protection locked="0"/>
    </xf>
    <xf numFmtId="166" fontId="32" fillId="0" borderId="3" xfId="0" applyNumberFormat="1" applyFont="1" applyBorder="1" applyAlignment="1" applyProtection="1">
      <alignment horizontal="right" vertical="center" wrapText="1" readingOrder="1"/>
      <protection locked="0"/>
    </xf>
    <xf numFmtId="0" fontId="32" fillId="0" borderId="3" xfId="0" applyFont="1" applyBorder="1" applyAlignment="1" applyProtection="1">
      <alignment horizontal="right" vertical="center" wrapText="1" readingOrder="1"/>
      <protection locked="0"/>
    </xf>
    <xf numFmtId="0" fontId="0" fillId="0" borderId="0" xfId="0"/>
    <xf numFmtId="166" fontId="10" fillId="0" borderId="0" xfId="0" applyNumberFormat="1" applyFont="1" applyBorder="1" applyAlignment="1" applyProtection="1">
      <alignment horizontal="right" vertical="center" wrapText="1" readingOrder="1"/>
      <protection locked="0"/>
    </xf>
    <xf numFmtId="0" fontId="32" fillId="0" borderId="3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0" xfId="0"/>
    <xf numFmtId="166" fontId="10" fillId="0" borderId="3" xfId="0" applyNumberFormat="1" applyFont="1" applyBorder="1" applyAlignment="1" applyProtection="1">
      <alignment horizontal="right" vertical="center" wrapText="1" readingOrder="1"/>
      <protection locked="0"/>
    </xf>
    <xf numFmtId="0" fontId="33" fillId="0" borderId="0" xfId="7"/>
    <xf numFmtId="166" fontId="32" fillId="0" borderId="3" xfId="7" applyNumberFormat="1" applyFont="1" applyBorder="1" applyAlignment="1" applyProtection="1">
      <alignment horizontal="right" vertical="center" wrapText="1" readingOrder="1"/>
      <protection locked="0"/>
    </xf>
    <xf numFmtId="0" fontId="32" fillId="0" borderId="3" xfId="0" applyFont="1" applyBorder="1" applyAlignment="1" applyProtection="1">
      <alignment horizontal="center" vertical="center" wrapText="1" readingOrder="1"/>
      <protection locked="0"/>
    </xf>
    <xf numFmtId="0" fontId="32" fillId="0" borderId="10" xfId="0" applyNumberFormat="1" applyFont="1" applyBorder="1" applyAlignment="1" applyProtection="1">
      <alignment horizontal="right" vertical="center" wrapText="1" readingOrder="1"/>
      <protection locked="0"/>
    </xf>
    <xf numFmtId="0" fontId="9" fillId="0" borderId="5" xfId="3" applyFont="1" applyBorder="1" applyAlignment="1" applyProtection="1">
      <alignment horizontal="right" vertical="center" wrapText="1" readingOrder="1"/>
      <protection locked="0"/>
    </xf>
    <xf numFmtId="0" fontId="1" fillId="0" borderId="6" xfId="3" applyBorder="1" applyAlignment="1" applyProtection="1">
      <alignment vertical="top" wrapText="1"/>
      <protection locked="0"/>
    </xf>
    <xf numFmtId="0" fontId="1" fillId="0" borderId="7" xfId="3" applyBorder="1" applyAlignment="1" applyProtection="1">
      <alignment vertical="top" wrapText="1"/>
      <protection locked="0"/>
    </xf>
    <xf numFmtId="41" fontId="10" fillId="0" borderId="11" xfId="4" applyFont="1" applyFill="1" applyBorder="1" applyAlignment="1" applyProtection="1">
      <alignment horizontal="center" vertical="center" wrapText="1" readingOrder="1"/>
      <protection locked="0"/>
    </xf>
    <xf numFmtId="41" fontId="10" fillId="0" borderId="7" xfId="4" applyFont="1" applyFill="1" applyBorder="1" applyAlignment="1" applyProtection="1">
      <alignment horizontal="center" vertical="center" wrapText="1" readingOrder="1"/>
      <protection locked="0"/>
    </xf>
    <xf numFmtId="164" fontId="28" fillId="0" borderId="7" xfId="3" applyNumberFormat="1" applyFont="1" applyBorder="1" applyAlignment="1" applyProtection="1">
      <alignment horizontal="right" vertical="center" wrapText="1" readingOrder="1"/>
      <protection locked="0"/>
    </xf>
    <xf numFmtId="0" fontId="8" fillId="0" borderId="0" xfId="3" applyFont="1" applyAlignment="1" applyProtection="1">
      <alignment horizontal="left" vertical="center" wrapText="1" readingOrder="1"/>
      <protection locked="0"/>
    </xf>
    <xf numFmtId="0" fontId="1" fillId="0" borderId="0" xfId="3"/>
    <xf numFmtId="164" fontId="10" fillId="0" borderId="11" xfId="3" applyNumberFormat="1" applyFont="1" applyBorder="1" applyAlignment="1" applyProtection="1">
      <alignment horizontal="right" vertical="center" wrapText="1" readingOrder="1"/>
      <protection locked="0"/>
    </xf>
    <xf numFmtId="164" fontId="10" fillId="0" borderId="7" xfId="3" applyNumberFormat="1" applyFont="1" applyBorder="1" applyAlignment="1" applyProtection="1">
      <alignment horizontal="right" vertical="center" wrapText="1" readingOrder="1"/>
      <protection locked="0"/>
    </xf>
    <xf numFmtId="0" fontId="9" fillId="0" borderId="11" xfId="3" applyFont="1" applyBorder="1" applyAlignment="1" applyProtection="1">
      <alignment horizontal="center" vertical="center" wrapText="1" readingOrder="1"/>
      <protection locked="0"/>
    </xf>
    <xf numFmtId="0" fontId="9" fillId="0" borderId="7" xfId="3" applyFont="1" applyBorder="1" applyAlignment="1" applyProtection="1">
      <alignment horizontal="center" vertical="center" wrapText="1" readingOrder="1"/>
      <protection locked="0"/>
    </xf>
    <xf numFmtId="0" fontId="9" fillId="0" borderId="14" xfId="3" applyFont="1" applyBorder="1" applyAlignment="1" applyProtection="1">
      <alignment horizontal="center" vertical="center" wrapText="1" readingOrder="1"/>
      <protection locked="0"/>
    </xf>
    <xf numFmtId="0" fontId="1" fillId="0" borderId="14" xfId="3" applyBorder="1" applyAlignment="1" applyProtection="1">
      <alignment vertical="top" wrapText="1"/>
      <protection locked="0"/>
    </xf>
    <xf numFmtId="0" fontId="8" fillId="0" borderId="0" xfId="0" applyFont="1" applyAlignment="1" applyProtection="1">
      <alignment horizontal="left" vertical="center" wrapText="1" readingOrder="1"/>
      <protection locked="0"/>
    </xf>
    <xf numFmtId="0" fontId="10" fillId="0" borderId="0" xfId="3" applyFont="1" applyAlignment="1" applyProtection="1">
      <alignment horizontal="center" vertical="center" wrapText="1" readingOrder="1"/>
      <protection locked="0"/>
    </xf>
    <xf numFmtId="166" fontId="10" fillId="0" borderId="6" xfId="0" applyNumberFormat="1" applyFont="1" applyBorder="1" applyAlignment="1" applyProtection="1">
      <alignment horizontal="right" vertical="center" wrapText="1" readingOrder="1"/>
      <protection locked="0"/>
    </xf>
    <xf numFmtId="166" fontId="10" fillId="0" borderId="7" xfId="0" applyNumberFormat="1" applyFont="1" applyBorder="1" applyAlignment="1" applyProtection="1">
      <alignment horizontal="right" vertical="center" wrapText="1" readingOrder="1"/>
      <protection locked="0"/>
    </xf>
    <xf numFmtId="0" fontId="32" fillId="0" borderId="9" xfId="0" applyFont="1" applyBorder="1" applyAlignment="1" applyProtection="1">
      <alignment horizontal="center"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32" fillId="0" borderId="3" xfId="0" applyFont="1" applyBorder="1" applyAlignment="1" applyProtection="1">
      <alignment horizontal="left" vertical="center" wrapText="1" readingOrder="1"/>
      <protection locked="0"/>
    </xf>
    <xf numFmtId="0" fontId="0" fillId="0" borderId="10" xfId="0" applyBorder="1" applyAlignment="1" applyProtection="1">
      <alignment vertical="top" wrapText="1"/>
      <protection locked="0"/>
    </xf>
    <xf numFmtId="166" fontId="32" fillId="0" borderId="3" xfId="0" applyNumberFormat="1" applyFont="1" applyBorder="1" applyAlignment="1" applyProtection="1">
      <alignment horizontal="right" vertical="center" wrapText="1" readingOrder="1"/>
      <protection locked="0"/>
    </xf>
    <xf numFmtId="0" fontId="32" fillId="0" borderId="3" xfId="0" applyNumberFormat="1" applyFont="1" applyBorder="1" applyAlignment="1" applyProtection="1">
      <alignment horizontal="right" vertical="center" wrapText="1" readingOrder="1"/>
      <protection locked="0"/>
    </xf>
    <xf numFmtId="166" fontId="10" fillId="0" borderId="17" xfId="0" applyNumberFormat="1" applyFont="1" applyBorder="1" applyAlignment="1" applyProtection="1">
      <alignment horizontal="right" vertical="center" wrapText="1" readingOrder="1"/>
      <protection locked="0"/>
    </xf>
    <xf numFmtId="166" fontId="10" fillId="0" borderId="18" xfId="0" applyNumberFormat="1" applyFont="1" applyBorder="1" applyAlignment="1" applyProtection="1">
      <alignment horizontal="right" vertical="center" wrapText="1" readingOrder="1"/>
      <protection locked="0"/>
    </xf>
    <xf numFmtId="0" fontId="32" fillId="0" borderId="9" xfId="7" applyFont="1" applyBorder="1" applyAlignment="1" applyProtection="1">
      <alignment horizontal="center" vertical="center" wrapText="1" readingOrder="1"/>
      <protection locked="0"/>
    </xf>
    <xf numFmtId="0" fontId="33" fillId="0" borderId="3" xfId="7" applyBorder="1" applyAlignment="1" applyProtection="1">
      <alignment vertical="top" wrapText="1"/>
      <protection locked="0"/>
    </xf>
    <xf numFmtId="0" fontId="32" fillId="0" borderId="3" xfId="7" applyFont="1" applyBorder="1" applyAlignment="1" applyProtection="1">
      <alignment horizontal="left" vertical="center" wrapText="1" readingOrder="1"/>
      <protection locked="0"/>
    </xf>
    <xf numFmtId="0" fontId="33" fillId="0" borderId="10" xfId="7" applyBorder="1" applyAlignment="1" applyProtection="1">
      <alignment vertical="top" wrapText="1"/>
      <protection locked="0"/>
    </xf>
    <xf numFmtId="166" fontId="32" fillId="0" borderId="3" xfId="7" applyNumberFormat="1" applyFont="1" applyBorder="1" applyAlignment="1" applyProtection="1">
      <alignment horizontal="right" vertical="center" wrapText="1" readingOrder="1"/>
      <protection locked="0"/>
    </xf>
    <xf numFmtId="0" fontId="32" fillId="0" borderId="3" xfId="7" applyNumberFormat="1" applyFont="1" applyBorder="1" applyAlignment="1" applyProtection="1">
      <alignment horizontal="right" vertical="center" wrapText="1" readingOrder="1"/>
      <protection locked="0"/>
    </xf>
    <xf numFmtId="0" fontId="0" fillId="0" borderId="0" xfId="0"/>
    <xf numFmtId="0" fontId="5" fillId="0" borderId="0" xfId="0" applyFont="1" applyAlignment="1" applyProtection="1">
      <alignment horizontal="center" vertical="center" wrapText="1" readingOrder="1"/>
      <protection locked="0"/>
    </xf>
    <xf numFmtId="0" fontId="6" fillId="0" borderId="0" xfId="0" applyFont="1" applyAlignment="1" applyProtection="1">
      <alignment horizontal="center" vertical="center" wrapText="1" readingOrder="1"/>
      <protection locked="0"/>
    </xf>
    <xf numFmtId="0" fontId="7" fillId="0" borderId="0" xfId="0" applyFont="1" applyAlignment="1" applyProtection="1">
      <alignment horizontal="left" vertical="center" wrapText="1" readingOrder="1"/>
      <protection locked="0"/>
    </xf>
    <xf numFmtId="0" fontId="10" fillId="0" borderId="9" xfId="0" applyFont="1" applyBorder="1" applyAlignment="1" applyProtection="1">
      <alignment horizontal="center" vertical="center" wrapText="1" readingOrder="1"/>
      <protection locked="0"/>
    </xf>
    <xf numFmtId="0" fontId="10" fillId="0" borderId="3" xfId="0" applyFont="1" applyBorder="1" applyAlignment="1" applyProtection="1">
      <alignment horizontal="left" vertical="center" wrapText="1" readingOrder="1"/>
      <protection locked="0"/>
    </xf>
    <xf numFmtId="166" fontId="10" fillId="0" borderId="3" xfId="0" applyNumberFormat="1" applyFont="1" applyBorder="1" applyAlignment="1" applyProtection="1">
      <alignment horizontal="right" vertical="center" wrapText="1" readingOrder="1"/>
      <protection locked="0"/>
    </xf>
    <xf numFmtId="0" fontId="9" fillId="0" borderId="5" xfId="0" applyFont="1" applyBorder="1" applyAlignment="1" applyProtection="1">
      <alignment horizontal="center"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9" fillId="0" borderId="7" xfId="0" applyFont="1" applyBorder="1" applyAlignment="1" applyProtection="1">
      <alignment horizontal="center" vertical="center" wrapText="1" readingOrder="1"/>
      <protection locked="0"/>
    </xf>
    <xf numFmtId="0" fontId="0" fillId="0" borderId="6" xfId="0" applyBorder="1" applyAlignment="1" applyProtection="1">
      <alignment vertical="top" wrapText="1"/>
      <protection locked="0"/>
    </xf>
    <xf numFmtId="0" fontId="7" fillId="0" borderId="0" xfId="0" applyFont="1" applyAlignment="1" applyProtection="1">
      <alignment vertical="top" wrapText="1" readingOrder="1"/>
      <protection locked="0"/>
    </xf>
    <xf numFmtId="14" fontId="8" fillId="0" borderId="0" xfId="0" applyNumberFormat="1" applyFont="1" applyAlignment="1" applyProtection="1">
      <alignment horizontal="left" vertical="center" wrapText="1" readingOrder="1"/>
      <protection locked="0"/>
    </xf>
    <xf numFmtId="0" fontId="10" fillId="0" borderId="11" xfId="0" applyFont="1" applyBorder="1" applyAlignment="1" applyProtection="1">
      <alignment horizontal="center" vertical="center" wrapText="1" readingOrder="1"/>
      <protection locked="0"/>
    </xf>
    <xf numFmtId="0" fontId="10" fillId="0" borderId="7" xfId="0" applyFont="1" applyBorder="1" applyAlignment="1" applyProtection="1">
      <alignment horizontal="center" vertical="center" wrapText="1" readingOrder="1"/>
      <protection locked="0"/>
    </xf>
    <xf numFmtId="0" fontId="10" fillId="0" borderId="11" xfId="0" applyFont="1" applyBorder="1" applyAlignment="1" applyProtection="1">
      <alignment horizontal="left" vertical="center" wrapText="1" readingOrder="1"/>
      <protection locked="0"/>
    </xf>
    <xf numFmtId="0" fontId="10" fillId="0" borderId="6" xfId="0" applyFont="1" applyBorder="1" applyAlignment="1" applyProtection="1">
      <alignment horizontal="left" vertical="center" wrapText="1" readingOrder="1"/>
      <protection locked="0"/>
    </xf>
    <xf numFmtId="0" fontId="10" fillId="0" borderId="7" xfId="0" applyFont="1" applyBorder="1" applyAlignment="1" applyProtection="1">
      <alignment horizontal="left" vertical="center" wrapText="1" readingOrder="1"/>
      <protection locked="0"/>
    </xf>
    <xf numFmtId="0" fontId="8" fillId="0" borderId="0" xfId="0" applyFont="1" applyAlignment="1" applyProtection="1">
      <alignment horizontal="center" vertical="center" wrapText="1" readingOrder="1"/>
      <protection locked="0"/>
    </xf>
    <xf numFmtId="166" fontId="9" fillId="0" borderId="0" xfId="0" applyNumberFormat="1" applyFont="1" applyAlignment="1" applyProtection="1">
      <alignment horizontal="right" vertical="center" wrapText="1" readingOrder="1"/>
      <protection locked="0"/>
    </xf>
    <xf numFmtId="0" fontId="9" fillId="0" borderId="0" xfId="0" applyFont="1" applyAlignment="1" applyProtection="1">
      <alignment vertical="top" wrapText="1" readingOrder="1"/>
      <protection locked="0"/>
    </xf>
    <xf numFmtId="0" fontId="10" fillId="0" borderId="3" xfId="0" applyNumberFormat="1" applyFont="1" applyBorder="1" applyAlignment="1" applyProtection="1">
      <alignment horizontal="right" vertical="center" wrapText="1" readingOrder="1"/>
      <protection locked="0"/>
    </xf>
    <xf numFmtId="0" fontId="29" fillId="0" borderId="9" xfId="0" applyFont="1" applyBorder="1" applyAlignment="1" applyProtection="1">
      <alignment horizontal="center" vertical="center" wrapText="1" readingOrder="1"/>
      <protection locked="0"/>
    </xf>
    <xf numFmtId="0" fontId="34" fillId="0" borderId="3" xfId="0" applyFont="1" applyBorder="1" applyAlignment="1" applyProtection="1">
      <alignment vertical="top" wrapText="1"/>
      <protection locked="0"/>
    </xf>
    <xf numFmtId="0" fontId="29" fillId="0" borderId="3" xfId="0" applyFont="1" applyBorder="1" applyAlignment="1" applyProtection="1">
      <alignment horizontal="left" vertical="center" wrapText="1" readingOrder="1"/>
      <protection locked="0"/>
    </xf>
    <xf numFmtId="0" fontId="34" fillId="0" borderId="10" xfId="0" applyFont="1" applyBorder="1" applyAlignment="1" applyProtection="1">
      <alignment vertical="top" wrapText="1"/>
      <protection locked="0"/>
    </xf>
    <xf numFmtId="166" fontId="29" fillId="0" borderId="3" xfId="0" applyNumberFormat="1" applyFont="1" applyBorder="1" applyAlignment="1" applyProtection="1">
      <alignment horizontal="right" vertical="center" wrapText="1" readingOrder="1"/>
      <protection locked="0"/>
    </xf>
    <xf numFmtId="166" fontId="29" fillId="0" borderId="3" xfId="0" applyNumberFormat="1" applyFont="1" applyBorder="1" applyAlignment="1" applyProtection="1">
      <alignment horizontal="right" vertical="center" wrapText="1" readingOrder="1"/>
      <protection locked="0"/>
    </xf>
    <xf numFmtId="0" fontId="29" fillId="0" borderId="3" xfId="0" applyNumberFormat="1" applyFont="1" applyBorder="1" applyAlignment="1" applyProtection="1">
      <alignment horizontal="right" vertical="center" wrapText="1" readingOrder="1"/>
      <protection locked="0"/>
    </xf>
    <xf numFmtId="41" fontId="10" fillId="0" borderId="3" xfId="8" applyFont="1" applyBorder="1" applyAlignment="1" applyProtection="1">
      <alignment horizontal="right" vertical="center" wrapText="1" readingOrder="1"/>
      <protection locked="0"/>
    </xf>
    <xf numFmtId="41" fontId="0" fillId="0" borderId="3" xfId="8" applyFont="1" applyBorder="1" applyAlignment="1" applyProtection="1">
      <alignment vertical="top" wrapText="1"/>
      <protection locked="0"/>
    </xf>
    <xf numFmtId="0" fontId="17" fillId="8" borderId="1" xfId="5" applyFont="1" applyFill="1" applyBorder="1"/>
    <xf numFmtId="0" fontId="13" fillId="7" borderId="19" xfId="5" applyFont="1" applyFill="1" applyBorder="1"/>
    <xf numFmtId="0" fontId="10" fillId="0" borderId="3" xfId="0" applyFont="1" applyBorder="1" applyAlignment="1" applyProtection="1">
      <alignment horizontal="right" vertical="center" wrapText="1" readingOrder="1"/>
      <protection locked="0"/>
    </xf>
    <xf numFmtId="3" fontId="21" fillId="2" borderId="15" xfId="6" applyNumberFormat="1" applyFont="1" applyFill="1" applyBorder="1" applyProtection="1">
      <protection locked="0"/>
    </xf>
    <xf numFmtId="41" fontId="0" fillId="0" borderId="0" xfId="8" applyFont="1"/>
    <xf numFmtId="41" fontId="0" fillId="0" borderId="0" xfId="8" applyFont="1"/>
    <xf numFmtId="41" fontId="0" fillId="0" borderId="8" xfId="8" applyFont="1" applyBorder="1" applyAlignment="1" applyProtection="1">
      <alignment vertical="top" wrapText="1"/>
      <protection locked="0"/>
    </xf>
    <xf numFmtId="41" fontId="9" fillId="0" borderId="7" xfId="8" applyFont="1" applyBorder="1" applyAlignment="1" applyProtection="1">
      <alignment horizontal="center" vertical="center" wrapText="1" readingOrder="1"/>
      <protection locked="0"/>
    </xf>
    <xf numFmtId="41" fontId="0" fillId="0" borderId="7" xfId="8" applyFont="1" applyBorder="1" applyAlignment="1" applyProtection="1">
      <alignment vertical="top" wrapText="1"/>
      <protection locked="0"/>
    </xf>
    <xf numFmtId="41" fontId="32" fillId="0" borderId="3" xfId="8" applyFont="1" applyBorder="1" applyAlignment="1" applyProtection="1">
      <alignment horizontal="right" vertical="center" wrapText="1" readingOrder="1"/>
      <protection locked="0"/>
    </xf>
    <xf numFmtId="41" fontId="10" fillId="0" borderId="10" xfId="8" applyFont="1" applyBorder="1" applyAlignment="1" applyProtection="1">
      <alignment horizontal="right" vertical="center" wrapText="1" readingOrder="1"/>
      <protection locked="0"/>
    </xf>
    <xf numFmtId="41" fontId="0" fillId="0" borderId="3" xfId="8" applyFont="1" applyBorder="1" applyAlignment="1" applyProtection="1">
      <alignment vertical="top" wrapText="1"/>
      <protection locked="0"/>
    </xf>
    <xf numFmtId="41" fontId="10" fillId="0" borderId="3" xfId="8" applyFont="1" applyBorder="1" applyAlignment="1" applyProtection="1">
      <alignment horizontal="right" vertical="center" wrapText="1" readingOrder="1"/>
      <protection locked="0"/>
    </xf>
    <xf numFmtId="41" fontId="10" fillId="0" borderId="6" xfId="8" applyFont="1" applyBorder="1" applyAlignment="1" applyProtection="1">
      <alignment horizontal="right" vertical="center" wrapText="1" readingOrder="1"/>
      <protection locked="0"/>
    </xf>
    <xf numFmtId="41" fontId="10" fillId="0" borderId="7" xfId="8" applyFont="1" applyBorder="1" applyAlignment="1" applyProtection="1">
      <alignment horizontal="right" vertical="center" wrapText="1" readingOrder="1"/>
      <protection locked="0"/>
    </xf>
  </cellXfs>
  <cellStyles count="9">
    <cellStyle name="Millares [0]" xfId="8" builtinId="6"/>
    <cellStyle name="Millares [0] 2" xfId="4"/>
    <cellStyle name="Millares 2" xfId="1"/>
    <cellStyle name="Normal" xfId="0" builtinId="0"/>
    <cellStyle name="Normal 2" xfId="2"/>
    <cellStyle name="Normal 2 2" xfId="6"/>
    <cellStyle name="Normal 3" xfId="3"/>
    <cellStyle name="Normal 4" xfId="7"/>
    <cellStyle name="Normal 4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135172</xdr:colOff>
      <xdr:row>0</xdr:row>
      <xdr:rowOff>55659</xdr:rowOff>
    </xdr:from>
    <xdr:to>
      <xdr:col>1</xdr:col>
      <xdr:colOff>135172</xdr:colOff>
      <xdr:row>1</xdr:row>
      <xdr:rowOff>427134</xdr:rowOff>
    </xdr:to>
    <xdr:pic>
      <xdr:nvPicPr>
        <xdr:cNvPr id="2" name="Picture 0" descr="I_132_1_H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172" y="55659"/>
          <a:ext cx="1009650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114300</xdr:colOff>
      <xdr:row>0</xdr:row>
      <xdr:rowOff>190500</xdr:rowOff>
    </xdr:from>
    <xdr:to>
      <xdr:col>1</xdr:col>
      <xdr:colOff>114300</xdr:colOff>
      <xdr:row>1</xdr:row>
      <xdr:rowOff>561975</xdr:rowOff>
    </xdr:to>
    <xdr:pic>
      <xdr:nvPicPr>
        <xdr:cNvPr id="3" name="Picture 0" descr="I_132_1_H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90500"/>
          <a:ext cx="113347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</xdr:col>
      <xdr:colOff>0</xdr:colOff>
      <xdr:row>1</xdr:row>
      <xdr:rowOff>371475</xdr:rowOff>
    </xdr:to>
    <xdr:pic>
      <xdr:nvPicPr>
        <xdr:cNvPr id="4" name="Picture 0" descr="I_132_1_H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3347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</xdr:rowOff>
    </xdr:from>
    <xdr:to>
      <xdr:col>0</xdr:col>
      <xdr:colOff>685800</xdr:colOff>
      <xdr:row>0</xdr:row>
      <xdr:rowOff>503071</xdr:rowOff>
    </xdr:to>
    <xdr:pic>
      <xdr:nvPicPr>
        <xdr:cNvPr id="2" name="Picture 0" descr="I_240_1_H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685800" cy="503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800100</xdr:colOff>
      <xdr:row>2</xdr:row>
      <xdr:rowOff>57150</xdr:rowOff>
    </xdr:to>
    <xdr:pic>
      <xdr:nvPicPr>
        <xdr:cNvPr id="2" name="Picture 0" descr="I_240_1_H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00100" cy="600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800100</xdr:colOff>
      <xdr:row>2</xdr:row>
      <xdr:rowOff>57150</xdr:rowOff>
    </xdr:to>
    <xdr:pic>
      <xdr:nvPicPr>
        <xdr:cNvPr id="3" name="Picture 0" descr="I_240_1_H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001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800100</xdr:colOff>
      <xdr:row>2</xdr:row>
      <xdr:rowOff>57150</xdr:rowOff>
    </xdr:to>
    <xdr:pic>
      <xdr:nvPicPr>
        <xdr:cNvPr id="4" name="Picture 0" descr="I_240_1_H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00100" cy="600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800100</xdr:colOff>
      <xdr:row>2</xdr:row>
      <xdr:rowOff>57150</xdr:rowOff>
    </xdr:to>
    <xdr:pic>
      <xdr:nvPicPr>
        <xdr:cNvPr id="5" name="Picture 0" descr="I_240_1_H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00100" cy="600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ocuments/Coresam/Balance%20Presupuestario/Menores/Balance%20Presupuestario%20Menores%20Ene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anceEjecucionPresupuesto"/>
      <sheetName val="Ingresos"/>
      <sheetName val="Egresos"/>
      <sheetName val="Balance"/>
    </sheetNames>
    <sheetDataSet>
      <sheetData sheetId="0" refreshError="1"/>
      <sheetData sheetId="1" refreshError="1"/>
      <sheetData sheetId="2" refreshError="1">
        <row r="3">
          <cell r="A3" t="str">
            <v>EEE.21.00.000.000.000</v>
          </cell>
        </row>
        <row r="4">
          <cell r="A4" t="str">
            <v>EEE.21.01.000.000.000</v>
          </cell>
          <cell r="B4" t="str">
            <v>PERSONAL DE PLANTA</v>
          </cell>
        </row>
        <row r="5">
          <cell r="A5" t="str">
            <v>EEE.21.01.001.000.000</v>
          </cell>
          <cell r="B5" t="str">
            <v>Sueldos y Sobresueldos</v>
          </cell>
        </row>
        <row r="6">
          <cell r="A6" t="str">
            <v>EEE.21.01.001.001.000</v>
          </cell>
          <cell r="B6" t="str">
            <v>Sueldos Bases</v>
          </cell>
        </row>
        <row r="7">
          <cell r="A7" t="str">
            <v>EEE.21.01.001.002.000</v>
          </cell>
          <cell r="B7" t="str">
            <v>Asignación de Antigüedad</v>
          </cell>
        </row>
        <row r="8">
          <cell r="A8" t="str">
            <v>EEE.21.01.001.002.002</v>
          </cell>
          <cell r="B8" t="str">
            <v>Asignación de Antigüedad, Art.97, letra g), de la Ley Nº18.883, y Leyes Nºs. 19.180 y 19.280</v>
          </cell>
        </row>
        <row r="9">
          <cell r="A9" t="str">
            <v>EEE.21.01.001.002.003</v>
          </cell>
          <cell r="B9" t="str">
            <v>Trienios, Art.7, Inciso 3, Ley Nº15.076</v>
          </cell>
        </row>
        <row r="10">
          <cell r="A10" t="str">
            <v>EEE.21.01.001.003.000</v>
          </cell>
          <cell r="B10" t="str">
            <v>Asignación Profesional</v>
          </cell>
        </row>
        <row r="11">
          <cell r="A11" t="str">
            <v>EEE.21.01.001.003.001</v>
          </cell>
          <cell r="B11" t="str">
            <v>Asignación Profesional, Decreto Ley Nº479 de 1974</v>
          </cell>
        </row>
        <row r="12">
          <cell r="A12" t="str">
            <v>EEE.21.01.001.004.000</v>
          </cell>
          <cell r="B12" t="str">
            <v>Asignación de Zona</v>
          </cell>
        </row>
        <row r="13">
          <cell r="A13" t="str">
            <v>EEE.21.01.001.004.001</v>
          </cell>
          <cell r="B13" t="str">
            <v>Asignación de Zona, Art. 7 y 25, D.L. Nº3.551</v>
          </cell>
        </row>
        <row r="14">
          <cell r="A14" t="str">
            <v>EEE.21.01.001.004.002</v>
          </cell>
          <cell r="B14" t="str">
            <v>Asignación de Zona, Art. 26 de la Ley Nº19.378, y Ley Nº19.354</v>
          </cell>
        </row>
        <row r="15">
          <cell r="A15" t="str">
            <v>EEE.21.01.001.004.003</v>
          </cell>
          <cell r="B15" t="str">
            <v>Asignación de Zona, Decreto Nº450 de 1974, Ley 19.354</v>
          </cell>
        </row>
        <row r="16">
          <cell r="A16" t="str">
            <v>EEE.21.01.001.004.004</v>
          </cell>
          <cell r="B16" t="str">
            <v>Complemento de Zona</v>
          </cell>
        </row>
        <row r="17">
          <cell r="A17" t="str">
            <v>EEE.21.01.001.007.000</v>
          </cell>
          <cell r="B17" t="str">
            <v>Asignaciones del D.L. Nº 3551, de 1981</v>
          </cell>
        </row>
        <row r="18">
          <cell r="A18" t="str">
            <v>EEE.21.01.001.007.001</v>
          </cell>
          <cell r="B18" t="str">
            <v>Asignación Municipal, Art.24 y 31 D.L. Nº3.551 de 1981</v>
          </cell>
        </row>
        <row r="19">
          <cell r="A19" t="str">
            <v>EEE.21.01.001.007.002</v>
          </cell>
          <cell r="B19" t="str">
            <v>Asignación Protección Imponibilidad, Art. 15, D.L. N° 3.551 de 1981</v>
          </cell>
        </row>
        <row r="20">
          <cell r="A20" t="str">
            <v>EEE.21.01.001.007.003</v>
          </cell>
          <cell r="B20" t="str">
            <v>Bonificación Art. 39, D.L. Nº3.551 de 1981</v>
          </cell>
        </row>
        <row r="21">
          <cell r="A21" t="str">
            <v>EEE.21.01.001.008.000</v>
          </cell>
          <cell r="B21" t="str">
            <v>Asignación de Nivelación</v>
          </cell>
        </row>
        <row r="22">
          <cell r="A22" t="str">
            <v>EEE.21.01.001.008.001</v>
          </cell>
          <cell r="B22" t="str">
            <v>Bonificación Art. 21, Ley N° 19.429</v>
          </cell>
        </row>
        <row r="23">
          <cell r="A23" t="str">
            <v>EEE.21.01.001.008.002</v>
          </cell>
          <cell r="B23" t="str">
            <v>Planilla Complementaria, Art. 4 y 11, Ley N° 19.598</v>
          </cell>
        </row>
        <row r="24">
          <cell r="A24" t="str">
            <v>EEE.21.01.001.009.000</v>
          </cell>
          <cell r="B24" t="str">
            <v>Asignaciones Especiales</v>
          </cell>
        </row>
        <row r="25">
          <cell r="A25" t="str">
            <v>EEE.21.01.001.009.001</v>
          </cell>
          <cell r="B25" t="str">
            <v>Monto Fijo Complementario Art. 3, Ley Nº 19.278</v>
          </cell>
        </row>
        <row r="26">
          <cell r="A26" t="str">
            <v>EEE.21.01.001.009.003</v>
          </cell>
          <cell r="B26" t="str">
            <v>Bonificación Proporcional Art. 8, Ley Nº 19.410</v>
          </cell>
        </row>
        <row r="27">
          <cell r="A27" t="str">
            <v>EEE.21.01.001.009.004</v>
          </cell>
          <cell r="B27" t="str">
            <v>Bonificación Especial Profesores Encargados de Escuelas Rurales, Art. 13, Ley N° 19.715</v>
          </cell>
        </row>
        <row r="28">
          <cell r="A28" t="str">
            <v>EEE.21.01.001.009.005</v>
          </cell>
          <cell r="B28" t="str">
            <v>Asignación Art. 1, Ley Nº19.529</v>
          </cell>
        </row>
        <row r="29">
          <cell r="A29" t="str">
            <v>EEE.21.01.001.009.006</v>
          </cell>
          <cell r="B29" t="str">
            <v>Red Maestros de Maestros</v>
          </cell>
        </row>
        <row r="30">
          <cell r="A30" t="str">
            <v>EEE.21.01.001.009.007</v>
          </cell>
          <cell r="B30" t="str">
            <v>Asignación Especial Transitoria, Art. 45, Ley Nº19.378</v>
          </cell>
        </row>
        <row r="31">
          <cell r="A31" t="str">
            <v>EEE.21.01.001.009.999</v>
          </cell>
          <cell r="B31" t="str">
            <v>Otras  Asignaciones Especiales</v>
          </cell>
        </row>
        <row r="32">
          <cell r="A32" t="str">
            <v>EEE.21.01.001.010.000</v>
          </cell>
          <cell r="B32" t="str">
            <v>Asignación de Pérdida de Caja</v>
          </cell>
        </row>
        <row r="33">
          <cell r="A33" t="str">
            <v>EEE.21.01.001.010.001</v>
          </cell>
          <cell r="B33" t="str">
            <v>Asignación por Pédrida de Caja, Art. 97, letra a), Ley Nº18.883</v>
          </cell>
        </row>
        <row r="34">
          <cell r="A34" t="str">
            <v>EEE.21.01.001.011.000</v>
          </cell>
          <cell r="B34" t="str">
            <v>Asignación de Movilización</v>
          </cell>
        </row>
        <row r="35">
          <cell r="A35" t="str">
            <v>EEE.21.01.001.011.001</v>
          </cell>
          <cell r="B35" t="str">
            <v>Asignación de Movilización, Art. 97, letra b), Ley Nº18.883</v>
          </cell>
        </row>
        <row r="36">
          <cell r="A36" t="str">
            <v>EEE.21.01.001.014.000</v>
          </cell>
          <cell r="B36" t="str">
            <v>Asignaciones Compensatorias</v>
          </cell>
        </row>
        <row r="37">
          <cell r="A37" t="str">
            <v>EEE.21.01.001.014.001</v>
          </cell>
          <cell r="B37" t="str">
            <v>Incremento Previsional, Art. 2, D.L. 3501, de 1980</v>
          </cell>
        </row>
        <row r="38">
          <cell r="A38" t="str">
            <v>EEE.21.01.001.014.002</v>
          </cell>
          <cell r="B38" t="str">
            <v>Bonificación Compensatoria de Salud, Art. 3, Ley Nº18.566</v>
          </cell>
        </row>
        <row r="39">
          <cell r="A39" t="str">
            <v>EEE.21.01.001.014.003</v>
          </cell>
          <cell r="B39" t="str">
            <v>Bonificación Compensatoria, Art.10, Ley Nº18.675</v>
          </cell>
        </row>
        <row r="40">
          <cell r="A40" t="str">
            <v>EEE.21.01.001.014.004</v>
          </cell>
          <cell r="B40" t="str">
            <v>Bonificación Adicional Art. 11 Ley N° 18.675</v>
          </cell>
        </row>
        <row r="41">
          <cell r="A41" t="str">
            <v>EEE.21.01.001.014.005</v>
          </cell>
          <cell r="B41" t="str">
            <v>Bonificación Art. 3, Ley Nº19.200</v>
          </cell>
        </row>
        <row r="42">
          <cell r="A42" t="str">
            <v>EEE.21.01.001.014.006</v>
          </cell>
          <cell r="B42" t="str">
            <v>Bonificación Previsional, Art. 19, Ley Nº15.386</v>
          </cell>
        </row>
        <row r="43">
          <cell r="A43" t="str">
            <v>EEE.21.01.001.014.007</v>
          </cell>
          <cell r="B43" t="str">
            <v>Remuneración Adicional, Art. 3 transitorio, Ley N° 19.070</v>
          </cell>
        </row>
        <row r="44">
          <cell r="A44" t="str">
            <v>EEE.21.01.001.014.999</v>
          </cell>
          <cell r="B44" t="str">
            <v>Otras Asignaciones Compensatorias</v>
          </cell>
        </row>
        <row r="45">
          <cell r="A45" t="str">
            <v>EEE.21.01.001.015.000</v>
          </cell>
          <cell r="B45" t="str">
            <v>Asginaciones Sustitutivas</v>
          </cell>
        </row>
        <row r="46">
          <cell r="A46" t="str">
            <v>EEE.21.01.001.015.001</v>
          </cell>
          <cell r="B46" t="str">
            <v>Asignación Única, Art.4, Ley Nº18.717</v>
          </cell>
        </row>
        <row r="47">
          <cell r="A47" t="str">
            <v>EEE.21.01.001.015.999</v>
          </cell>
          <cell r="B47" t="str">
            <v>Otras Asignaciones Sustitutivas</v>
          </cell>
        </row>
        <row r="48">
          <cell r="A48" t="str">
            <v>EEE.21.01.001.019.000</v>
          </cell>
          <cell r="B48" t="str">
            <v>Asignación de Responsabilidad</v>
          </cell>
        </row>
        <row r="49">
          <cell r="A49" t="str">
            <v>EEE.21.01.001.019.001</v>
          </cell>
          <cell r="B49" t="str">
            <v>Asignación de Responsabilidad Judicial, Art. 2º,  Ley Nº 20.008</v>
          </cell>
        </row>
        <row r="50">
          <cell r="A50" t="str">
            <v>EEE.21.01.001.019.002</v>
          </cell>
          <cell r="B50" t="str">
            <v>Asignación de Responsabilidad Directiva</v>
          </cell>
        </row>
        <row r="51">
          <cell r="A51" t="str">
            <v>EEE.21.01.001.019.004</v>
          </cell>
          <cell r="B51" t="str">
            <v>Asignación de Responsabilidad, Art. 9, Decreto 252 de 1976</v>
          </cell>
        </row>
        <row r="52">
          <cell r="A52" t="str">
            <v>EEE.21.01.001.022.000</v>
          </cell>
          <cell r="B52" t="str">
            <v>Componente Base Asignación de desempeño</v>
          </cell>
        </row>
        <row r="53">
          <cell r="A53" t="str">
            <v>EEE.21.01.001.025.000</v>
          </cell>
          <cell r="B53" t="str">
            <v>Asignación Artículo 1, Ley Nº19.112</v>
          </cell>
        </row>
        <row r="54">
          <cell r="A54" t="str">
            <v>EEE.21.01.001.025.001</v>
          </cell>
          <cell r="B54" t="str">
            <v>Asignación Especial Profesionales Ley Nº15.076, letra a), Art. 1, Ley Nº19.112</v>
          </cell>
        </row>
        <row r="55">
          <cell r="A55" t="str">
            <v>EEE.21.01.001.025.002</v>
          </cell>
          <cell r="B55" t="str">
            <v>Asignación Especial Profesionales Ley Nº15.076, letra b), Art. 1, Ley Nº19.112</v>
          </cell>
        </row>
        <row r="56">
          <cell r="A56" t="str">
            <v>EEE.21.01.001.026.000</v>
          </cell>
          <cell r="B56" t="str">
            <v>Asignación Artículo 1, Ley Nº19.432</v>
          </cell>
        </row>
        <row r="57">
          <cell r="A57" t="str">
            <v>EEE.21.01.001.027.000</v>
          </cell>
          <cell r="B57" t="str">
            <v>Asignación de Estímulo personal Médico Diurno</v>
          </cell>
        </row>
        <row r="58">
          <cell r="A58" t="str">
            <v>EEE.21.01.001.028.000</v>
          </cell>
          <cell r="B58" t="str">
            <v>Asignación de Estímulo Personal Médico y Profesores</v>
          </cell>
        </row>
        <row r="59">
          <cell r="A59" t="str">
            <v>EEE.21.01.001.028.002</v>
          </cell>
          <cell r="B59" t="str">
            <v>Asignación por Desempeño en Condiciones Difíciles, Art. 28, Ley N° 19.378</v>
          </cell>
        </row>
        <row r="60">
          <cell r="A60" t="str">
            <v>EEE.21.01.001.028.003</v>
          </cell>
          <cell r="B60" t="str">
            <v>Asignación de Estímulo, Art. 65, Ley Nª18.482</v>
          </cell>
        </row>
        <row r="61">
          <cell r="A61" t="str">
            <v>EEE.21.01.001.028.004</v>
          </cell>
          <cell r="B61" t="str">
            <v>Asignación de Estímulo, Art. 14, Ley Nª15.076</v>
          </cell>
        </row>
        <row r="62">
          <cell r="A62" t="str">
            <v>EEE.21.01.001.031.000</v>
          </cell>
          <cell r="B62" t="str">
            <v>Asignación de Experiencia Calificada</v>
          </cell>
        </row>
        <row r="63">
          <cell r="A63" t="str">
            <v>EEE.21.01.001.031.002</v>
          </cell>
          <cell r="B63" t="str">
            <v>Asignación Post-Título, Art. 42, Ley N° 19.378</v>
          </cell>
        </row>
        <row r="64">
          <cell r="A64" t="str">
            <v>EEE.21.01.001.032.000</v>
          </cell>
          <cell r="B64" t="str">
            <v>Asignación de Reforzamiento Profesional Diurno</v>
          </cell>
        </row>
        <row r="65">
          <cell r="A65" t="str">
            <v>EEE.21.01.001.037.000</v>
          </cell>
          <cell r="B65" t="str">
            <v>Asignación Única</v>
          </cell>
        </row>
        <row r="66">
          <cell r="A66" t="str">
            <v>EEE.21.01.001.038.000</v>
          </cell>
          <cell r="B66" t="str">
            <v>Asignación Zonas Extremas</v>
          </cell>
        </row>
        <row r="67">
          <cell r="A67" t="str">
            <v>EEE.21.01.001.043.000</v>
          </cell>
          <cell r="B67" t="str">
            <v>Asignación Inherente al Cargo Ley Nº 18.695</v>
          </cell>
        </row>
        <row r="68">
          <cell r="A68" t="str">
            <v>EEE.21.01.001.044.000</v>
          </cell>
          <cell r="B68" t="str">
            <v>Asignación de Atención Primaria Municipal</v>
          </cell>
        </row>
        <row r="69">
          <cell r="A69" t="str">
            <v>EEE.21.01.001.044.001</v>
          </cell>
          <cell r="B69" t="str">
            <v>Asignación Atención Primaria Salud, Arts. 23 y 25, Ley N° 19.378</v>
          </cell>
        </row>
        <row r="70">
          <cell r="A70" t="str">
            <v>EEE.21.01.001.046.000</v>
          </cell>
          <cell r="B70" t="str">
            <v>Asignación de Experiencia</v>
          </cell>
        </row>
        <row r="71">
          <cell r="A71" t="str">
            <v>EEE.21.01.001.047.000</v>
          </cell>
          <cell r="B71" t="str">
            <v>Asignación por Tramo de Desarrollo Profesional</v>
          </cell>
        </row>
        <row r="72">
          <cell r="A72" t="str">
            <v>EEE.21.01.001.048.000</v>
          </cell>
          <cell r="B72" t="str">
            <v>Asignación de Reconocimiento por Docencia en Establecimientos de Alta Concentración de Alumnos Prioritarios</v>
          </cell>
        </row>
        <row r="73">
          <cell r="A73" t="str">
            <v>EEE.21.01.001.049.000</v>
          </cell>
          <cell r="B73" t="str">
            <v>Asignación de Responsabilidad Directiva y Asignación Técnico Pedagógica</v>
          </cell>
        </row>
        <row r="74">
          <cell r="A74" t="str">
            <v>EEE.21.01.001.049.001</v>
          </cell>
          <cell r="B74" t="str">
            <v>Asignación por Responsabilidad Directiva</v>
          </cell>
        </row>
        <row r="75">
          <cell r="A75" t="str">
            <v>EEE.21.01.001.049.002</v>
          </cell>
          <cell r="B75" t="str">
            <v>Asignación de Responsabilidad Técnico Pedagógica</v>
          </cell>
        </row>
        <row r="76">
          <cell r="A76" t="str">
            <v>EEE.21.01.001.050.000</v>
          </cell>
          <cell r="B76" t="str">
            <v>Bonificación por Reconocimiento Profesional</v>
          </cell>
        </row>
        <row r="77">
          <cell r="A77" t="str">
            <v>EEE.21.01.001.051.000</v>
          </cell>
          <cell r="B77" t="str">
            <v>Bonificación por Excelencia Académica</v>
          </cell>
        </row>
        <row r="78">
          <cell r="A78" t="str">
            <v>EEE.21.01.001.999.000</v>
          </cell>
          <cell r="B78" t="str">
            <v>Otras Asignaciones</v>
          </cell>
        </row>
        <row r="79">
          <cell r="A79" t="str">
            <v>EEE.21.01.002.000.000</v>
          </cell>
          <cell r="B79" t="str">
            <v>Aportes del Empleador</v>
          </cell>
        </row>
        <row r="80">
          <cell r="A80" t="str">
            <v>EEE.21.01.002.001.000</v>
          </cell>
          <cell r="B80" t="str">
            <v>A Servicios de Bienestar</v>
          </cell>
        </row>
        <row r="81">
          <cell r="A81" t="str">
            <v>EEE.21.01.002.002.000</v>
          </cell>
          <cell r="B81" t="str">
            <v>Otras Cotizaciones Previsionales</v>
          </cell>
        </row>
        <row r="82">
          <cell r="A82" t="str">
            <v>EEE.21.01.003.000.000</v>
          </cell>
          <cell r="B82" t="str">
            <v>Asignaciones por Desempeño</v>
          </cell>
        </row>
        <row r="83">
          <cell r="A83" t="str">
            <v>EEE.21.01.003.001.000</v>
          </cell>
          <cell r="B83" t="str">
            <v>Desempeño Institucional</v>
          </cell>
        </row>
        <row r="84">
          <cell r="A84" t="str">
            <v>EEE.21.01.003.001.001</v>
          </cell>
          <cell r="B84" t="str">
            <v>Asignación de Mejoramiento de la Gestión Municipal, Art. 1, Ley Nº20.008</v>
          </cell>
        </row>
        <row r="85">
          <cell r="A85" t="str">
            <v>EEE.21.01.003.001.002</v>
          </cell>
          <cell r="B85" t="str">
            <v>Bonificación Excelencia</v>
          </cell>
        </row>
        <row r="86">
          <cell r="A86" t="str">
            <v>EEE.21.01.003.002.000</v>
          </cell>
          <cell r="B86" t="str">
            <v>Desempeño Colectivo</v>
          </cell>
        </row>
        <row r="87">
          <cell r="A87" t="str">
            <v>EEE.21.01.003.002.001</v>
          </cell>
          <cell r="B87" t="str">
            <v>Asignación de Mejoramiento de la Gestión Municipal, Art. 1, Ley Nº20.008</v>
          </cell>
        </row>
        <row r="88">
          <cell r="A88" t="str">
            <v>EEE.21.01.003.002.002</v>
          </cell>
          <cell r="B88" t="str">
            <v>Asignación Variable por Desempeño Colectivo</v>
          </cell>
        </row>
        <row r="89">
          <cell r="A89" t="str">
            <v>EEE.21.01.003.002.003</v>
          </cell>
          <cell r="B89" t="str">
            <v>Asignación de Desarrollo y Estímulo al Desempeño Colectivo, Ley Nº19.813</v>
          </cell>
        </row>
        <row r="90">
          <cell r="A90" t="str">
            <v>EEE.21.01.003.003.000</v>
          </cell>
          <cell r="B90" t="str">
            <v>Desempeño Individual</v>
          </cell>
        </row>
        <row r="91">
          <cell r="A91" t="str">
            <v>EEE.21.01.003.003.001</v>
          </cell>
          <cell r="B91" t="str">
            <v>Asignación de Mejoramiento de la Gestión Municipal, Art. 1, Ley Nº20.008</v>
          </cell>
        </row>
        <row r="92">
          <cell r="A92" t="str">
            <v>EEE.21.01.003.003.002</v>
          </cell>
          <cell r="B92" t="str">
            <v>Asignación de Incentivo por Gestión Jurisdiccional, Art. 2, Ley Nº20.008</v>
          </cell>
        </row>
        <row r="93">
          <cell r="A93" t="str">
            <v>EEE.21.01.003.003.003</v>
          </cell>
          <cell r="B93" t="str">
            <v>Asignación Especial de Incentivo Profesional, Art. 47, Ley N° 19.070</v>
          </cell>
        </row>
        <row r="94">
          <cell r="A94" t="str">
            <v>EEE.21.01.003.003.004</v>
          </cell>
          <cell r="B94" t="str">
            <v>Asignación Variable por Desempeño Individual</v>
          </cell>
        </row>
        <row r="95">
          <cell r="A95" t="str">
            <v>EEE.21.01.003.003.005</v>
          </cell>
          <cell r="B95" t="str">
            <v>Asignación por Mérito, Art. 30 de la Ley Nº19.378, agrega Ley Nº19.607</v>
          </cell>
        </row>
        <row r="96">
          <cell r="A96" t="str">
            <v>EEE.21.01.004.000.000</v>
          </cell>
          <cell r="B96" t="str">
            <v>Remuneraciones Variables</v>
          </cell>
        </row>
        <row r="97">
          <cell r="A97" t="str">
            <v>EEE.21.01.004.002.000</v>
          </cell>
          <cell r="B97" t="str">
            <v>Asignación de Estímulo Jornadas Prioritarias</v>
          </cell>
        </row>
        <row r="98">
          <cell r="A98" t="str">
            <v>EEE.21.01.004.003.000</v>
          </cell>
          <cell r="B98" t="str">
            <v>Asignación Artículo 3, Ley Nº19.264</v>
          </cell>
        </row>
        <row r="99">
          <cell r="A99" t="str">
            <v>EEE.21.01.004.004.000</v>
          </cell>
          <cell r="B99" t="str">
            <v>Asignación por Desempeño de Funciones Críticas</v>
          </cell>
        </row>
        <row r="100">
          <cell r="A100" t="str">
            <v>EEE.21.01.004.005.000</v>
          </cell>
          <cell r="B100" t="str">
            <v>Trabajos Extraordinarios</v>
          </cell>
        </row>
        <row r="101">
          <cell r="A101" t="str">
            <v>EEE.21.01.004.006.000</v>
          </cell>
          <cell r="B101" t="str">
            <v>Comisiones de Servicios en el País</v>
          </cell>
        </row>
        <row r="102">
          <cell r="A102" t="str">
            <v>EEE.21.01.004.007.000</v>
          </cell>
          <cell r="B102" t="str">
            <v>Comisiones de Servicios en el Exterior</v>
          </cell>
        </row>
        <row r="103">
          <cell r="A103" t="str">
            <v>EEE.21.01.005.000.000</v>
          </cell>
          <cell r="B103" t="str">
            <v>Aguinaldos y Bonos</v>
          </cell>
        </row>
        <row r="104">
          <cell r="A104" t="str">
            <v>EEE.21.01.005.001.000</v>
          </cell>
          <cell r="B104" t="str">
            <v>Aguinaldos</v>
          </cell>
        </row>
        <row r="105">
          <cell r="A105" t="str">
            <v>EEE.21.01.005.001.001</v>
          </cell>
          <cell r="B105" t="str">
            <v>Aguinaldo de Fiestras Patrias</v>
          </cell>
        </row>
        <row r="106">
          <cell r="A106" t="str">
            <v>EEE.21.01.005.001.002</v>
          </cell>
          <cell r="B106" t="str">
            <v>Aguinaldo de Navidad</v>
          </cell>
        </row>
        <row r="107">
          <cell r="A107" t="str">
            <v>EEE.21.01.005.002.000</v>
          </cell>
          <cell r="B107" t="str">
            <v>Bono de Escolaridad</v>
          </cell>
        </row>
        <row r="108">
          <cell r="A108" t="str">
            <v>EEE.21.01.005.003.000</v>
          </cell>
          <cell r="B108" t="str">
            <v>Bonos Especiales</v>
          </cell>
        </row>
        <row r="109">
          <cell r="A109" t="str">
            <v>EEE.21.01.005.003.001</v>
          </cell>
          <cell r="B109" t="str">
            <v>Bono Extraordinario Anual</v>
          </cell>
        </row>
        <row r="110">
          <cell r="A110" t="str">
            <v>EEE.21.01.005.004.000</v>
          </cell>
          <cell r="B110" t="str">
            <v>Bonificación Adicional al Bono de Escolaridad</v>
          </cell>
        </row>
        <row r="111">
          <cell r="A111" t="str">
            <v>EEE.21.02.000.000.000</v>
          </cell>
          <cell r="B111" t="str">
            <v>PERSONAL A CONTRATA</v>
          </cell>
        </row>
        <row r="112">
          <cell r="A112" t="str">
            <v>EEE.21.02.001.000.000</v>
          </cell>
          <cell r="B112" t="str">
            <v>Sueldos y Sobresueldos</v>
          </cell>
        </row>
        <row r="113">
          <cell r="A113" t="str">
            <v>EEE.21.02.001.001.000</v>
          </cell>
          <cell r="B113" t="str">
            <v>Sueldos Bases</v>
          </cell>
        </row>
        <row r="114">
          <cell r="A114" t="str">
            <v>EEE.21.02.001.002.000</v>
          </cell>
          <cell r="B114" t="str">
            <v>Asignación de Antigüedad</v>
          </cell>
        </row>
        <row r="115">
          <cell r="A115" t="str">
            <v>EEE.21.02.001.002.002</v>
          </cell>
          <cell r="B115" t="str">
            <v>Asignación de Antigüedad, Art.97, letra g), de la Ley Nº18.883, y Leyes Nºs. 19.180 y 19.280</v>
          </cell>
        </row>
        <row r="116">
          <cell r="A116" t="str">
            <v>EEE.21.02.001.003.000</v>
          </cell>
          <cell r="B116" t="str">
            <v>Asignación Profesional</v>
          </cell>
        </row>
        <row r="117">
          <cell r="A117" t="str">
            <v>EEE.21.02.001.004.000</v>
          </cell>
          <cell r="B117" t="str">
            <v>Asignación de Zona</v>
          </cell>
        </row>
        <row r="118">
          <cell r="A118" t="str">
            <v>EEE.21.02.001.004.001</v>
          </cell>
          <cell r="B118" t="str">
            <v>Asignación de Zona, Art. 7 y 25, D.L. Nº3.551</v>
          </cell>
        </row>
        <row r="119">
          <cell r="A119" t="str">
            <v>EEE.21.02.001.004.002</v>
          </cell>
          <cell r="B119" t="str">
            <v>Asignación de Zona, Art. 26 de la Ley Nº19.378, y Ley Nº19.354</v>
          </cell>
        </row>
        <row r="120">
          <cell r="A120" t="str">
            <v>EEE.21.02.001.004.003</v>
          </cell>
          <cell r="B120" t="str">
            <v>Complemento de Zona</v>
          </cell>
        </row>
        <row r="121">
          <cell r="A121" t="str">
            <v>EEE.21.02.001.007.000</v>
          </cell>
          <cell r="B121" t="str">
            <v>Asignaciones del D.L. Nº 3.551, de 1981</v>
          </cell>
        </row>
        <row r="122">
          <cell r="A122" t="str">
            <v>EEE.21.02.001.007.001</v>
          </cell>
          <cell r="B122" t="str">
            <v>Asignación Municipal, Art.24 y 31 D.L. Nº3.551 de 1981</v>
          </cell>
        </row>
        <row r="123">
          <cell r="A123" t="str">
            <v>EEE.21.02.001.007.002</v>
          </cell>
          <cell r="B123" t="str">
            <v>Asignación Protección Imponibilidad, Art. 15 D.L. Nº3.551 de 1981</v>
          </cell>
        </row>
        <row r="124">
          <cell r="A124" t="str">
            <v>EEE.21.02.001.008.000</v>
          </cell>
          <cell r="B124" t="str">
            <v>Asignación de Nivelación</v>
          </cell>
        </row>
        <row r="125">
          <cell r="A125" t="str">
            <v>EEE.21.02.001.008.001</v>
          </cell>
          <cell r="B125" t="str">
            <v>Bonificación Art. 21, Ley N° 19.429</v>
          </cell>
        </row>
        <row r="126">
          <cell r="A126" t="str">
            <v>EEE.21.02.001.008.002</v>
          </cell>
          <cell r="B126" t="str">
            <v>Planilla Complementaria, Art. 4 y 11, Ley N° 19.598</v>
          </cell>
        </row>
        <row r="127">
          <cell r="A127" t="str">
            <v>EEE.21.02.001.009.000</v>
          </cell>
          <cell r="B127" t="str">
            <v>Asignaciones Especiales</v>
          </cell>
        </row>
        <row r="128">
          <cell r="A128" t="str">
            <v>EEE.21.02.001.009.001</v>
          </cell>
          <cell r="B128" t="str">
            <v>Monto Fijo Complementario Art. 3, Ley Nº 19.278</v>
          </cell>
        </row>
        <row r="129">
          <cell r="A129" t="str">
            <v>EEE.21.02.001.009.003</v>
          </cell>
          <cell r="B129" t="str">
            <v>Bonificación Proporcional Art. 8, Ley Nº 19.410</v>
          </cell>
        </row>
        <row r="130">
          <cell r="A130" t="str">
            <v>EEE.21.02.001.009.004</v>
          </cell>
          <cell r="B130" t="str">
            <v>Bonificación Especial Profesores Encargados de Escuelas Rurales, Art. 13, Ley N° 19.715</v>
          </cell>
        </row>
        <row r="131">
          <cell r="A131" t="str">
            <v>EEE.21.02.001.009.005</v>
          </cell>
          <cell r="B131" t="str">
            <v>Asignación Art. 1, Ley Nº19.529</v>
          </cell>
        </row>
        <row r="132">
          <cell r="A132" t="str">
            <v>EEE.21.02.001.009.006</v>
          </cell>
          <cell r="B132" t="str">
            <v>Red Maestros de Maestros</v>
          </cell>
        </row>
        <row r="133">
          <cell r="A133" t="str">
            <v>EEE.21.02.001.009.007</v>
          </cell>
          <cell r="B133" t="str">
            <v>Asignación Especial Transitoria, Art. 45, Ley Nº19.378</v>
          </cell>
        </row>
        <row r="134">
          <cell r="A134" t="str">
            <v>EEE.21.02.001.009.999</v>
          </cell>
          <cell r="B134" t="str">
            <v>Otras  Asignaciones Especiales</v>
          </cell>
        </row>
        <row r="135">
          <cell r="A135" t="str">
            <v>EEE.21.02.001.010.000</v>
          </cell>
          <cell r="B135" t="str">
            <v>Asignación de Pérdida de Caja</v>
          </cell>
        </row>
        <row r="136">
          <cell r="A136" t="str">
            <v>EEE.21.02.001.010.001</v>
          </cell>
          <cell r="B136" t="str">
            <v>Asignación por Pédrida de Caja, Art. 97, letra a), Ley Nº18.883</v>
          </cell>
        </row>
        <row r="137">
          <cell r="A137" t="str">
            <v>EEE.21.02.001.011.000</v>
          </cell>
          <cell r="B137" t="str">
            <v>Asignación de Movilización</v>
          </cell>
        </row>
        <row r="138">
          <cell r="A138" t="str">
            <v>EEE.21.02.001.011.001</v>
          </cell>
          <cell r="B138" t="str">
            <v>Asignación de Movilización, Art. 97, letra b), Ley Nº18.883</v>
          </cell>
        </row>
        <row r="139">
          <cell r="A139" t="str">
            <v>EEE.21.02.001.013.000</v>
          </cell>
          <cell r="B139" t="str">
            <v>Asignaciones Compensatorias</v>
          </cell>
        </row>
        <row r="140">
          <cell r="A140" t="str">
            <v>EEE.21.02.001.013.001</v>
          </cell>
          <cell r="B140" t="str">
            <v>Incremento Previsional, Art. 2, D.L. 3501, de 1980</v>
          </cell>
        </row>
        <row r="141">
          <cell r="A141" t="str">
            <v>EEE.21.02.001.013.002</v>
          </cell>
          <cell r="B141" t="str">
            <v>Bonificación Compensatoria de Salud, Art. 3, Ley Nº18.566</v>
          </cell>
        </row>
        <row r="142">
          <cell r="A142" t="str">
            <v>EEE.21.02.001.013.003</v>
          </cell>
          <cell r="B142" t="str">
            <v>Bonificación Compensatoria, Art.10, Ley Nº18.675</v>
          </cell>
        </row>
        <row r="143">
          <cell r="A143" t="str">
            <v>EEE.21.02.001.013.004</v>
          </cell>
          <cell r="B143" t="str">
            <v>Bonificación Adicional Art. 11 Ley N° 18.675</v>
          </cell>
        </row>
        <row r="144">
          <cell r="A144" t="str">
            <v>EEE.21.02.001.013.005</v>
          </cell>
          <cell r="B144" t="str">
            <v>Bonificación Art. 3, Ley Nº19.200</v>
          </cell>
        </row>
        <row r="145">
          <cell r="A145" t="str">
            <v>EEE.21.02.001.013.006</v>
          </cell>
          <cell r="B145" t="str">
            <v>Bonificación Previsional, Art. 19, Ley Nº15.386</v>
          </cell>
        </row>
        <row r="146">
          <cell r="A146" t="str">
            <v>EEE.21.02.001.013.007</v>
          </cell>
          <cell r="B146" t="str">
            <v>Remuneración Adicional, Art. 3 transitorio, Ley N° 19.070</v>
          </cell>
        </row>
        <row r="147">
          <cell r="A147" t="str">
            <v>EEE.21.02.001.013.999</v>
          </cell>
          <cell r="B147" t="str">
            <v>Otras Asignaciones Compensatorias</v>
          </cell>
        </row>
        <row r="148">
          <cell r="A148" t="str">
            <v>EEE.21.02.001.014.000</v>
          </cell>
          <cell r="B148" t="str">
            <v>Asignaciones Sustitutivas</v>
          </cell>
        </row>
        <row r="149">
          <cell r="A149" t="str">
            <v>EEE.21.02.001.014.001</v>
          </cell>
          <cell r="B149" t="str">
            <v>Asignación Unica Artículo 4, Ley N° 18.717</v>
          </cell>
        </row>
        <row r="150">
          <cell r="A150" t="str">
            <v>EEE.21.02.001.014.999</v>
          </cell>
          <cell r="B150" t="str">
            <v>Otras Asignaciones Sustitutivas</v>
          </cell>
        </row>
        <row r="151">
          <cell r="A151" t="str">
            <v>EEE.21.02.001.018.000</v>
          </cell>
          <cell r="B151" t="str">
            <v>Asignación de Responsabilidad</v>
          </cell>
        </row>
        <row r="152">
          <cell r="A152" t="str">
            <v>EEE.21.02.001.018.001</v>
          </cell>
          <cell r="B152" t="str">
            <v>Asignación de Responsabilidad Directiva</v>
          </cell>
        </row>
        <row r="153">
          <cell r="A153" t="str">
            <v>EEE.21.02.001.021.000</v>
          </cell>
          <cell r="B153" t="str">
            <v>Componente Base Asignación de desempeño</v>
          </cell>
        </row>
        <row r="154">
          <cell r="A154" t="str">
            <v>EEE.21.02.001.026.000</v>
          </cell>
          <cell r="B154" t="str">
            <v>Asignación de Estímulo Personal Médico Diurno</v>
          </cell>
        </row>
        <row r="155">
          <cell r="A155" t="str">
            <v>EEE.21.02.001.027.000</v>
          </cell>
          <cell r="B155" t="str">
            <v>Asignación de Estímulo Personal Médico y Profesores</v>
          </cell>
        </row>
        <row r="156">
          <cell r="A156" t="str">
            <v>EEE.21.02.001.027.002</v>
          </cell>
          <cell r="B156" t="str">
            <v>Asignación por Desempeño en Condiciones Difíciles, Art. 28, Ley N° 19.378</v>
          </cell>
        </row>
        <row r="157">
          <cell r="A157" t="str">
            <v>EEE.21.02.001.028.000</v>
          </cell>
          <cell r="B157" t="str">
            <v>Asignación Artículo 7, Ley Nº19.112</v>
          </cell>
        </row>
        <row r="158">
          <cell r="A158" t="str">
            <v>EEE.21.02.001.029.000</v>
          </cell>
          <cell r="B158" t="str">
            <v>Asignación de Estímulo por Falencia</v>
          </cell>
        </row>
        <row r="159">
          <cell r="A159" t="str">
            <v>EEE.21.02.001.030.000</v>
          </cell>
          <cell r="B159" t="str">
            <v>Asignación de Experiencia Calificada</v>
          </cell>
        </row>
        <row r="160">
          <cell r="A160" t="str">
            <v>EEE.21.02.001.030.002</v>
          </cell>
          <cell r="B160" t="str">
            <v>Asignación Post-Título, Art. 42, Ley N° 19.378</v>
          </cell>
        </row>
        <row r="161">
          <cell r="A161" t="str">
            <v>EEE.21.02.001.031.000</v>
          </cell>
          <cell r="B161" t="str">
            <v>Asignación de Reforzamiento Profesional Diurno</v>
          </cell>
        </row>
        <row r="162">
          <cell r="A162" t="str">
            <v>EEE.21.02.001.036.000</v>
          </cell>
          <cell r="B162" t="str">
            <v>Asignación Única</v>
          </cell>
        </row>
        <row r="163">
          <cell r="A163" t="str">
            <v>EEE.21.02.001.037.000</v>
          </cell>
          <cell r="B163" t="str">
            <v>Asignación Zonas Extremas</v>
          </cell>
        </row>
        <row r="164">
          <cell r="A164" t="str">
            <v>EEE.21.02.001.042.000</v>
          </cell>
          <cell r="B164" t="str">
            <v>Asignación de Atención Primaria Municipal</v>
          </cell>
        </row>
        <row r="165">
          <cell r="A165" t="str">
            <v>EEE.21.02.001.044.000</v>
          </cell>
          <cell r="B165" t="str">
            <v>Asignación de Experiencia</v>
          </cell>
        </row>
        <row r="166">
          <cell r="A166" t="str">
            <v>EEE.21.02.001.045.000</v>
          </cell>
          <cell r="B166" t="str">
            <v>Asignación por Tramo de Desarrollo Profesional</v>
          </cell>
        </row>
        <row r="167">
          <cell r="A167" t="str">
            <v>EEE.21.02.001.046.000</v>
          </cell>
          <cell r="B167" t="str">
            <v>Asignación de Reconocimiento por Docencia en Establecimientos de Alta Concentración de Alumnos Prioritarios</v>
          </cell>
        </row>
        <row r="168">
          <cell r="A168" t="str">
            <v>EEE.21.02.001.047.000</v>
          </cell>
          <cell r="B168" t="str">
            <v>Asignación por Responsabilidad Directiva y Asignación de Responsabilidad Técnico Pedagógica</v>
          </cell>
        </row>
        <row r="169">
          <cell r="A169" t="str">
            <v>EEE.21.02.001.047.001</v>
          </cell>
          <cell r="B169" t="str">
            <v>Asignación por Responsabilidad Directiva</v>
          </cell>
        </row>
        <row r="170">
          <cell r="A170" t="str">
            <v>EEE.21.02.001.047.002</v>
          </cell>
          <cell r="B170" t="str">
            <v>Asignación por Responsabilidad Técnico Pedagógica</v>
          </cell>
        </row>
        <row r="171">
          <cell r="A171" t="str">
            <v>EEE.21.02.001.048.000</v>
          </cell>
          <cell r="B171" t="str">
            <v>Bonificación por Reconocimiento Profesional</v>
          </cell>
        </row>
        <row r="172">
          <cell r="A172" t="str">
            <v>EEE.21.02.001.049.000</v>
          </cell>
          <cell r="B172" t="str">
            <v>Bonificación de Excelencia Académica</v>
          </cell>
        </row>
        <row r="173">
          <cell r="A173" t="str">
            <v>EEE.21.02.001.999.000</v>
          </cell>
          <cell r="B173" t="str">
            <v>Otras Asignaciones</v>
          </cell>
        </row>
        <row r="174">
          <cell r="A174" t="str">
            <v>EEE.21.02.002.000.000</v>
          </cell>
          <cell r="B174" t="str">
            <v>Aportes del Empleador</v>
          </cell>
        </row>
        <row r="175">
          <cell r="A175" t="str">
            <v>EEE.21.02.002.001.000</v>
          </cell>
          <cell r="B175" t="str">
            <v>A Servicios de Bienestar</v>
          </cell>
        </row>
        <row r="176">
          <cell r="A176" t="str">
            <v>EEE.21.02.002.002.000</v>
          </cell>
          <cell r="B176" t="str">
            <v>Otras Cotizaciones Previsionales</v>
          </cell>
        </row>
        <row r="177">
          <cell r="A177" t="str">
            <v>EEE.21.02.003.000.000</v>
          </cell>
          <cell r="B177" t="str">
            <v>Asignaciones por Desempeño</v>
          </cell>
        </row>
        <row r="178">
          <cell r="A178" t="str">
            <v>EEE.21.02.003.001.000</v>
          </cell>
          <cell r="B178" t="str">
            <v>Desempeño Institucional</v>
          </cell>
        </row>
        <row r="179">
          <cell r="A179" t="str">
            <v>EEE.21.02.003.001.001</v>
          </cell>
          <cell r="B179" t="str">
            <v>Asignación de Mejoramiento de la Gestión Municipal, Art. 1, Ley Nº20.008</v>
          </cell>
        </row>
        <row r="180">
          <cell r="A180" t="str">
            <v>EEE.21.02.003.001.002</v>
          </cell>
          <cell r="B180" t="str">
            <v>Bonificación Excelencia</v>
          </cell>
        </row>
        <row r="181">
          <cell r="A181" t="str">
            <v>EEE.21.02.003.002.000</v>
          </cell>
          <cell r="B181" t="str">
            <v>Desempeño Colectivo</v>
          </cell>
        </row>
        <row r="182">
          <cell r="A182" t="str">
            <v>EEE.21.02.003.002.001</v>
          </cell>
          <cell r="B182" t="str">
            <v>Asignación de Mejoramiento de la Gestión Municipal, Art. 1, Ley Nº20.008</v>
          </cell>
        </row>
        <row r="183">
          <cell r="A183" t="str">
            <v>EEE.21.02.003.002.002</v>
          </cell>
          <cell r="B183" t="str">
            <v>Asignación Variable por Desempeño Colectivo</v>
          </cell>
        </row>
        <row r="184">
          <cell r="A184" t="str">
            <v>EEE.21.02.003.002.003</v>
          </cell>
          <cell r="B184" t="str">
            <v>Asignación de Desarrollo y Estímulo al Desempeño Colectivo, Ley Nº19.813</v>
          </cell>
        </row>
        <row r="185">
          <cell r="A185" t="str">
            <v>EEE.21.02.003.003.000</v>
          </cell>
          <cell r="B185" t="str">
            <v>Desempeño Individual</v>
          </cell>
        </row>
        <row r="186">
          <cell r="A186" t="str">
            <v>EEE.21.02.003.003.001</v>
          </cell>
          <cell r="B186" t="str">
            <v>Asignación de Mejoramiento de la Gestión Municipal, Art. 1, Ley Nº20.008</v>
          </cell>
        </row>
        <row r="187">
          <cell r="A187" t="str">
            <v>EEE.21.02.003.003.002</v>
          </cell>
          <cell r="B187" t="str">
            <v>Asignación Especial de Incentivo Profesional, Art. 47, Ley N° 19.070</v>
          </cell>
        </row>
        <row r="188">
          <cell r="A188" t="str">
            <v>EEE.21.02.003.003.003</v>
          </cell>
          <cell r="B188" t="str">
            <v>Asignación Variable por Desempeño Individual</v>
          </cell>
        </row>
        <row r="189">
          <cell r="A189" t="str">
            <v>EEE.21.02.003.003.004</v>
          </cell>
          <cell r="B189" t="str">
            <v>Asignación de Mérito, Art. 30 de la Ley Nº19.378, agrega Ley  Nº19.607</v>
          </cell>
        </row>
        <row r="190">
          <cell r="A190" t="str">
            <v>EEE.21.02.004.000.000</v>
          </cell>
          <cell r="B190" t="str">
            <v>Remuneraciones Variables</v>
          </cell>
        </row>
        <row r="191">
          <cell r="A191" t="str">
            <v>EEE.21.02.004.002.000</v>
          </cell>
          <cell r="B191" t="str">
            <v>Asignación de Estímulo Jornadas Prioritarias</v>
          </cell>
        </row>
        <row r="192">
          <cell r="A192" t="str">
            <v>EEE.21.02.004.003.000</v>
          </cell>
          <cell r="B192" t="str">
            <v>Asignación Artículo 3, Ley Nº19.264</v>
          </cell>
        </row>
        <row r="193">
          <cell r="A193" t="str">
            <v>EEE.21.02.004.004.000</v>
          </cell>
          <cell r="B193" t="str">
            <v>Asignación por Desempeño de Funciones Críticas</v>
          </cell>
        </row>
        <row r="194">
          <cell r="A194" t="str">
            <v>EEE.21.02.004.005.000</v>
          </cell>
          <cell r="B194" t="str">
            <v>Trabajos Extraordinarios</v>
          </cell>
        </row>
        <row r="195">
          <cell r="A195" t="str">
            <v>EEE.21.02.004.006.000</v>
          </cell>
          <cell r="B195" t="str">
            <v>Comisiones de Servicios en el País</v>
          </cell>
        </row>
        <row r="196">
          <cell r="A196" t="str">
            <v>EEE.21.02.004.007.000</v>
          </cell>
          <cell r="B196" t="str">
            <v>Comisiones de Servicios en el Exterior</v>
          </cell>
        </row>
        <row r="197">
          <cell r="A197" t="str">
            <v>EEE.21.02.005.000.000</v>
          </cell>
          <cell r="B197" t="str">
            <v>Aguinaldos y Bonos</v>
          </cell>
        </row>
        <row r="198">
          <cell r="A198" t="str">
            <v>EEE.21.02.005.001.000</v>
          </cell>
          <cell r="B198" t="str">
            <v>Aguinaldos</v>
          </cell>
        </row>
        <row r="199">
          <cell r="A199" t="str">
            <v>EEE.21.02.005.001.001</v>
          </cell>
          <cell r="B199" t="str">
            <v>Aguinaldo de Fiestras Patrias</v>
          </cell>
        </row>
        <row r="200">
          <cell r="A200" t="str">
            <v>EEE.21.02.005.001.002</v>
          </cell>
          <cell r="B200" t="str">
            <v>Aguinaldo de Navidad</v>
          </cell>
        </row>
        <row r="201">
          <cell r="A201" t="str">
            <v>EEE.21.02.005.002.000</v>
          </cell>
          <cell r="B201" t="str">
            <v>Bono de Escolaridad</v>
          </cell>
        </row>
        <row r="202">
          <cell r="A202" t="str">
            <v>EEE.21.02.005.003.000</v>
          </cell>
          <cell r="B202" t="str">
            <v>Bonos Especiales</v>
          </cell>
        </row>
        <row r="203">
          <cell r="A203" t="str">
            <v>EEE.21.02.005.003.001</v>
          </cell>
          <cell r="B203" t="str">
            <v>Bono Extraordinario Anual</v>
          </cell>
        </row>
        <row r="204">
          <cell r="A204" t="str">
            <v>EEE.21.02.005.004.000</v>
          </cell>
          <cell r="B204" t="str">
            <v>Bonificación Adicional al Bono de Escolaridad</v>
          </cell>
        </row>
        <row r="205">
          <cell r="A205" t="str">
            <v>EEE.21.03.000.000.000</v>
          </cell>
          <cell r="B205" t="str">
            <v>OTRAS REMUNERACIONES</v>
          </cell>
        </row>
        <row r="206">
          <cell r="A206" t="str">
            <v>EEE.21.03.001.000.000</v>
          </cell>
          <cell r="B206" t="str">
            <v>Honorarios a Suma Alzada - Personas Naturales</v>
          </cell>
        </row>
        <row r="207">
          <cell r="A207" t="str">
            <v>EEE.21.03.002.000.000</v>
          </cell>
          <cell r="B207" t="str">
            <v>Honorarios Asimilados a Grados</v>
          </cell>
        </row>
        <row r="208">
          <cell r="A208" t="str">
            <v>EEE.21.03.003.000.000</v>
          </cell>
          <cell r="B208" t="str">
            <v>Jornales</v>
          </cell>
        </row>
        <row r="209">
          <cell r="A209" t="str">
            <v>EEE.21.03.004.000.000</v>
          </cell>
          <cell r="B209" t="str">
            <v>Remuneraciones Reguladas por el Código del Trabajo</v>
          </cell>
        </row>
        <row r="210">
          <cell r="A210" t="str">
            <v>EEE.21.03.004.001.000</v>
          </cell>
          <cell r="B210" t="str">
            <v>Sueldos</v>
          </cell>
        </row>
        <row r="211">
          <cell r="A211" t="str">
            <v>EEE.21.03.004.002.000</v>
          </cell>
          <cell r="B211" t="str">
            <v>Aportes del Empleador</v>
          </cell>
        </row>
        <row r="212">
          <cell r="A212" t="str">
            <v>EEE.21.03.004.003.000</v>
          </cell>
          <cell r="B212" t="str">
            <v>Remuneraciones Variables</v>
          </cell>
        </row>
        <row r="213">
          <cell r="A213" t="str">
            <v>EEE.21.03.004.004.000</v>
          </cell>
          <cell r="B213" t="str">
            <v>Aguinaldos y Bonos</v>
          </cell>
        </row>
        <row r="214">
          <cell r="A214" t="str">
            <v>EEE.21.03.005.000.000</v>
          </cell>
          <cell r="B214" t="str">
            <v>Suplencias y Reemplazos</v>
          </cell>
        </row>
        <row r="215">
          <cell r="A215" t="str">
            <v>EEE.21.03.006.000.000</v>
          </cell>
          <cell r="B215" t="str">
            <v>Personal a Trato y/o Temporal</v>
          </cell>
        </row>
        <row r="216">
          <cell r="A216" t="str">
            <v>EEE.21.03.007.000.000</v>
          </cell>
          <cell r="B216" t="str">
            <v>Alumnos en Práctica</v>
          </cell>
        </row>
        <row r="217">
          <cell r="A217" t="str">
            <v>EEE.21.03.999.000.000</v>
          </cell>
          <cell r="B217" t="str">
            <v>Otras</v>
          </cell>
        </row>
        <row r="218">
          <cell r="A218" t="str">
            <v>EEE.21.03.999.001.000</v>
          </cell>
          <cell r="B218" t="str">
            <v>Asignación Art. 1, Ley Nº19.464</v>
          </cell>
        </row>
        <row r="219">
          <cell r="A219" t="str">
            <v>EEE.21.03.999.999.000</v>
          </cell>
          <cell r="B219" t="str">
            <v>Otras</v>
          </cell>
        </row>
        <row r="220">
          <cell r="A220" t="str">
            <v>EEE.21.04.000.000.000</v>
          </cell>
          <cell r="B220" t="str">
            <v>OTROS GASTOS EN PERSONAL</v>
          </cell>
        </row>
        <row r="221">
          <cell r="A221" t="str">
            <v>EEE.21.04.001.000.000</v>
          </cell>
          <cell r="B221" t="str">
            <v>Asignación de Traslado</v>
          </cell>
        </row>
        <row r="222">
          <cell r="A222" t="str">
            <v>EEE.21.04.001.001.000</v>
          </cell>
          <cell r="B222" t="str">
            <v>Asignación por Cambio de Residencia Art. 97, letra c), Ley Nº18.883</v>
          </cell>
        </row>
        <row r="223">
          <cell r="A223" t="str">
            <v>EEE.21.04.003.000.000</v>
          </cell>
          <cell r="B223" t="str">
            <v>Dietas a Juntas, Consejos y Comisiones</v>
          </cell>
        </row>
        <row r="224">
          <cell r="A224" t="str">
            <v>EEE.21.04.003.001.000</v>
          </cell>
          <cell r="B224" t="str">
            <v>Dietas de Concejales</v>
          </cell>
        </row>
        <row r="225">
          <cell r="A225" t="str">
            <v>EEE.21.04.003.002.000</v>
          </cell>
          <cell r="B225" t="str">
            <v>Gastos por Comisiones y Representaciones del Municipio</v>
          </cell>
        </row>
        <row r="226">
          <cell r="A226" t="str">
            <v>EEE.21.04.003.003.000</v>
          </cell>
          <cell r="B226" t="str">
            <v>Otros Gastos</v>
          </cell>
        </row>
        <row r="227">
          <cell r="A227" t="str">
            <v>EEE.21.04.004.000.000</v>
          </cell>
          <cell r="B227" t="str">
            <v>Prestaciones de Servicios en Programas Comunitarios</v>
          </cell>
        </row>
        <row r="228">
          <cell r="A228" t="str">
            <v>EEE.22.00.000.000.000</v>
          </cell>
          <cell r="B228" t="str">
            <v>CxP BIENES Y SERVICIOS DE CONSUMO</v>
          </cell>
        </row>
        <row r="229">
          <cell r="A229" t="str">
            <v>EEE.22.01.000.000.000</v>
          </cell>
          <cell r="B229" t="str">
            <v>ALIMENTOS Y BEBIDAS</v>
          </cell>
        </row>
        <row r="230">
          <cell r="A230" t="str">
            <v>EEE.22.01.001.000.000</v>
          </cell>
          <cell r="B230" t="str">
            <v xml:space="preserve">Para Personas </v>
          </cell>
        </row>
        <row r="231">
          <cell r="A231" t="str">
            <v>EEE.22.01.002.000.000</v>
          </cell>
          <cell r="B231" t="str">
            <v>Para Animales</v>
          </cell>
        </row>
        <row r="232">
          <cell r="A232" t="str">
            <v>EEE.22.02.000.000.000</v>
          </cell>
          <cell r="B232" t="str">
            <v>TEXTILES, VESTUARIO Y CALZADO</v>
          </cell>
        </row>
        <row r="233">
          <cell r="A233" t="str">
            <v>EEE.22.02.001.000.000</v>
          </cell>
          <cell r="B233" t="str">
            <v>Textiles y Acabados Textiles</v>
          </cell>
        </row>
        <row r="234">
          <cell r="A234" t="str">
            <v>EEE.22.02.002.000.000</v>
          </cell>
          <cell r="B234" t="str">
            <v>Vestuario, Accesorios y Prendas Diversas</v>
          </cell>
        </row>
        <row r="235">
          <cell r="A235" t="str">
            <v>EEE.22.02.003.000.000</v>
          </cell>
          <cell r="B235" t="str">
            <v>Calzado</v>
          </cell>
        </row>
        <row r="236">
          <cell r="A236" t="str">
            <v>EEE.22.03.000.000.000</v>
          </cell>
          <cell r="B236" t="str">
            <v>COMBUSTIBLES Y LUBRICANTES</v>
          </cell>
        </row>
        <row r="237">
          <cell r="A237" t="str">
            <v>EEE.22.03.001.000.000</v>
          </cell>
          <cell r="B237" t="str">
            <v>Para Vehículos</v>
          </cell>
        </row>
        <row r="238">
          <cell r="A238" t="str">
            <v>EEE.22.03.002.000.000</v>
          </cell>
          <cell r="B238" t="str">
            <v>Para Maquinar., Equipos de Prod., Tracción y Elevación</v>
          </cell>
        </row>
        <row r="239">
          <cell r="A239" t="str">
            <v>EEE.22.03.003.000.000</v>
          </cell>
          <cell r="B239" t="str">
            <v>Para Calefacción</v>
          </cell>
        </row>
        <row r="240">
          <cell r="A240" t="str">
            <v>EEE.22.03.999.000.000</v>
          </cell>
          <cell r="B240" t="str">
            <v>Para Otros</v>
          </cell>
        </row>
        <row r="241">
          <cell r="A241" t="str">
            <v>EEE.22.04.000.000.000</v>
          </cell>
          <cell r="B241" t="str">
            <v>MATERIALES DE USO O CONSUMO</v>
          </cell>
        </row>
        <row r="242">
          <cell r="A242" t="str">
            <v>EEE.22.04.001.000.000</v>
          </cell>
          <cell r="B242" t="str">
            <v>Materiales de Oficina</v>
          </cell>
        </row>
        <row r="243">
          <cell r="A243" t="str">
            <v>EEE.22.04.002.000.000</v>
          </cell>
          <cell r="B243" t="str">
            <v>Textos y Otros Materiales de Enseñanza</v>
          </cell>
        </row>
        <row r="244">
          <cell r="A244" t="str">
            <v>EEE.22.04.003.000.000</v>
          </cell>
          <cell r="B244" t="str">
            <v>Productos Químicos</v>
          </cell>
        </row>
        <row r="245">
          <cell r="A245" t="str">
            <v>EEE.22.04.004.000.000</v>
          </cell>
          <cell r="B245" t="str">
            <v>Productos Farmacéuticos</v>
          </cell>
        </row>
        <row r="246">
          <cell r="A246" t="str">
            <v>EEE.22.04.005.000.000</v>
          </cell>
          <cell r="B246" t="str">
            <v>Materiales y Utiles Quirúrgicos</v>
          </cell>
        </row>
        <row r="247">
          <cell r="A247" t="str">
            <v>EEE.22.04.006.000.000</v>
          </cell>
          <cell r="B247" t="str">
            <v>Fertilizantes, Insecticidas, Fungicidas y Otros</v>
          </cell>
        </row>
        <row r="248">
          <cell r="A248" t="str">
            <v>EEE.22.04.007.000.000</v>
          </cell>
          <cell r="B248" t="str">
            <v>Materiales y Utiles de Aseo</v>
          </cell>
        </row>
        <row r="249">
          <cell r="A249" t="str">
            <v>EEE.22.04.008.000.000</v>
          </cell>
          <cell r="B249" t="str">
            <v>Menaje para Oficina, Casino y Otros</v>
          </cell>
        </row>
        <row r="250">
          <cell r="A250" t="str">
            <v>EEE.22.04.009.000.000</v>
          </cell>
          <cell r="B250" t="str">
            <v>Insumos, Repuestos y Accesorios Computacionales</v>
          </cell>
        </row>
        <row r="251">
          <cell r="A251" t="str">
            <v>EEE.22.04.010.000.000</v>
          </cell>
          <cell r="B251" t="str">
            <v xml:space="preserve">Materiales para Mantenim. y Reparaciones de Inmuebles </v>
          </cell>
        </row>
        <row r="252">
          <cell r="A252" t="str">
            <v>EEE.22.04.011.000.000</v>
          </cell>
          <cell r="B252" t="str">
            <v>Repuestos y  Acces. para Manten. y Repar. de Vehículos</v>
          </cell>
        </row>
        <row r="253">
          <cell r="A253" t="str">
            <v>EEE.22.04.012.000.000</v>
          </cell>
          <cell r="B253" t="str">
            <v>Otros Materiales, Repuestos y Utiles Diversos</v>
          </cell>
        </row>
        <row r="254">
          <cell r="A254" t="str">
            <v>EEE.22.04.013.000.000</v>
          </cell>
          <cell r="B254" t="str">
            <v>Equipos Menores</v>
          </cell>
        </row>
        <row r="255">
          <cell r="A255" t="str">
            <v>EEE.22.04.014.000.000</v>
          </cell>
          <cell r="B255" t="str">
            <v>Productos Elaborados de Cuero, Caucho y Plásticos</v>
          </cell>
        </row>
        <row r="256">
          <cell r="A256" t="str">
            <v>EEE.22.04.015.000.000</v>
          </cell>
          <cell r="B256" t="str">
            <v>Productos Agropecuarios y Forestales</v>
          </cell>
        </row>
        <row r="257">
          <cell r="A257" t="str">
            <v>EEE.22.04.016.000.000</v>
          </cell>
          <cell r="B257" t="str">
            <v>Materias Primas y Semielaboradas</v>
          </cell>
        </row>
        <row r="258">
          <cell r="A258" t="str">
            <v>EEE.22.04.999.000.000</v>
          </cell>
          <cell r="B258" t="str">
            <v>Otros</v>
          </cell>
        </row>
        <row r="259">
          <cell r="A259" t="str">
            <v>EEE.22.05.000.000.000</v>
          </cell>
          <cell r="B259" t="str">
            <v>SERVICIOS BASICOS</v>
          </cell>
        </row>
        <row r="260">
          <cell r="A260" t="str">
            <v>EEE.22.05.001.000.000</v>
          </cell>
          <cell r="B260" t="str">
            <v>Electricidad</v>
          </cell>
        </row>
        <row r="261">
          <cell r="A261" t="str">
            <v>EEE.22.05.002.000.000</v>
          </cell>
          <cell r="B261" t="str">
            <v>Agua</v>
          </cell>
        </row>
        <row r="262">
          <cell r="A262" t="str">
            <v>EEE.22.05.003.000.000</v>
          </cell>
          <cell r="B262" t="str">
            <v>Gas</v>
          </cell>
        </row>
        <row r="263">
          <cell r="A263" t="str">
            <v>EEE.22.05.004.000.000</v>
          </cell>
          <cell r="B263" t="str">
            <v>Correo</v>
          </cell>
        </row>
        <row r="264">
          <cell r="A264" t="str">
            <v>EEE.22.05.005.000.000</v>
          </cell>
          <cell r="B264" t="str">
            <v>Telefonía Fija</v>
          </cell>
        </row>
        <row r="265">
          <cell r="A265" t="str">
            <v>EEE.22.05.006.000.000</v>
          </cell>
          <cell r="B265" t="str">
            <v>Telefonía Celular</v>
          </cell>
        </row>
        <row r="266">
          <cell r="A266" t="str">
            <v>EEE.22.05.007.000.000</v>
          </cell>
          <cell r="B266" t="str">
            <v>Acceso a Internet</v>
          </cell>
        </row>
        <row r="267">
          <cell r="A267" t="str">
            <v>EEE.22.05.008.000.000</v>
          </cell>
          <cell r="B267" t="str">
            <v>Enlaces de Telecomunicaciones</v>
          </cell>
        </row>
        <row r="268">
          <cell r="A268" t="str">
            <v>EEE.22.05.999.000.000</v>
          </cell>
          <cell r="B268" t="str">
            <v>Otros</v>
          </cell>
        </row>
        <row r="269">
          <cell r="A269" t="str">
            <v>EEE.22.06.000.000.000</v>
          </cell>
          <cell r="B269" t="str">
            <v>MANTENIMIENTO Y REPARACIONES</v>
          </cell>
        </row>
        <row r="270">
          <cell r="A270" t="str">
            <v>EEE.22.06.001.000.000</v>
          </cell>
          <cell r="B270" t="str">
            <v>Mantenimiento y Reparación de Edificaciones</v>
          </cell>
        </row>
        <row r="271">
          <cell r="A271" t="str">
            <v>EEE.22.06.002.000.000</v>
          </cell>
          <cell r="B271" t="str">
            <v>Mantenimiento y Reparación de Vehículos</v>
          </cell>
        </row>
        <row r="272">
          <cell r="A272" t="str">
            <v>EEE.22.06.003.000.000</v>
          </cell>
          <cell r="B272" t="str">
            <v>Mantenimiento y Reparación Mobiliarios y Otros</v>
          </cell>
        </row>
        <row r="273">
          <cell r="A273" t="str">
            <v>EEE.22.06.004.000.000</v>
          </cell>
          <cell r="B273" t="str">
            <v>Mantenimiento y Reparación de Máquinas y Equipos de Oficina</v>
          </cell>
        </row>
        <row r="274">
          <cell r="A274" t="str">
            <v>EEE.22.06.005.000.000</v>
          </cell>
          <cell r="B274" t="str">
            <v>Mantenimiento y Reparación Maquinaria y Equipos de Producción</v>
          </cell>
        </row>
        <row r="275">
          <cell r="A275" t="str">
            <v>EEE.22.06.006.000.000</v>
          </cell>
          <cell r="B275" t="str">
            <v>Mantenimiento y Reparación de Otras Maquinarias y Equipos</v>
          </cell>
        </row>
        <row r="276">
          <cell r="A276" t="str">
            <v>EEE.22.06.007.000.000</v>
          </cell>
          <cell r="B276" t="str">
            <v>Mantenimiento y Reparación de Equipos Informáticos</v>
          </cell>
        </row>
        <row r="277">
          <cell r="A277" t="str">
            <v>EEE.22.06.999.000.000</v>
          </cell>
          <cell r="B277" t="str">
            <v>Otros</v>
          </cell>
        </row>
        <row r="278">
          <cell r="A278" t="str">
            <v>EEE.22.07.000.000.000</v>
          </cell>
          <cell r="B278" t="str">
            <v>PUBLICIDAD Y DIFUSION</v>
          </cell>
        </row>
        <row r="279">
          <cell r="A279" t="str">
            <v>EEE.22.07.001.000.000</v>
          </cell>
          <cell r="B279" t="str">
            <v>Servicios de Publicidad</v>
          </cell>
        </row>
        <row r="280">
          <cell r="A280" t="str">
            <v>EEE.22.07.002.000.000</v>
          </cell>
          <cell r="B280" t="str">
            <v>Servicios de Impresión</v>
          </cell>
        </row>
        <row r="281">
          <cell r="A281" t="str">
            <v>EEE.22.07.003.000.000</v>
          </cell>
          <cell r="B281" t="str">
            <v>Servicios de Encuadernación y Empaste</v>
          </cell>
        </row>
        <row r="282">
          <cell r="A282" t="str">
            <v>EEE.22.07.999.000.000</v>
          </cell>
          <cell r="B282" t="str">
            <v>Otros</v>
          </cell>
        </row>
        <row r="283">
          <cell r="A283" t="str">
            <v>EEE.22.08.000.000.000</v>
          </cell>
          <cell r="B283" t="str">
            <v>SERVICIOS GENERALES</v>
          </cell>
        </row>
        <row r="284">
          <cell r="A284" t="str">
            <v>EEE.22.08.001.000.000</v>
          </cell>
          <cell r="B284" t="str">
            <v>Servicios de Aseo</v>
          </cell>
        </row>
        <row r="285">
          <cell r="A285" t="str">
            <v>EEE.22.08.002.000.000</v>
          </cell>
          <cell r="B285" t="str">
            <v>Servicios de Vigilancia</v>
          </cell>
        </row>
        <row r="286">
          <cell r="A286" t="str">
            <v>EEE.22.08.003.000.000</v>
          </cell>
          <cell r="B286" t="str">
            <v>Servicios de Mantención de Jardines</v>
          </cell>
        </row>
        <row r="287">
          <cell r="A287" t="str">
            <v>EEE.22.08.004.000.000</v>
          </cell>
          <cell r="B287" t="str">
            <v>Servicios de Mantención de Alumbrado Público</v>
          </cell>
        </row>
        <row r="288">
          <cell r="A288" t="str">
            <v>EEE.22.08.005.000.000</v>
          </cell>
          <cell r="B288" t="str">
            <v>Servicios de Mantención de Semáforos</v>
          </cell>
        </row>
        <row r="289">
          <cell r="A289" t="str">
            <v>EEE.22.08.006.000.000</v>
          </cell>
          <cell r="B289" t="str">
            <v>Servicios de Mantención de Señalizac. de Tránsito</v>
          </cell>
        </row>
        <row r="290">
          <cell r="A290" t="str">
            <v>EEE.22.08.007.000.000</v>
          </cell>
          <cell r="B290" t="str">
            <v>Pasajes, Fletes y Bodegajes</v>
          </cell>
        </row>
        <row r="291">
          <cell r="A291" t="str">
            <v>EEE.22.08.008.000.000</v>
          </cell>
          <cell r="B291" t="str">
            <v>Salas Cunas y/o Jardines Infantiles</v>
          </cell>
        </row>
        <row r="292">
          <cell r="A292" t="str">
            <v>EEE.22.08.009.000.000</v>
          </cell>
          <cell r="B292" t="str">
            <v>Servicios de Pago y Cobranza</v>
          </cell>
        </row>
        <row r="293">
          <cell r="A293" t="str">
            <v>EEE.22.08.010.000.000</v>
          </cell>
          <cell r="B293" t="str">
            <v>Servicios de Suscripción y Similares</v>
          </cell>
        </row>
        <row r="294">
          <cell r="A294" t="str">
            <v>EEE.22.08.011.000.000</v>
          </cell>
          <cell r="B294" t="str">
            <v>Servicios de Producción y Desarrollo de Eventos</v>
          </cell>
        </row>
        <row r="295">
          <cell r="A295" t="str">
            <v>EEE.22.08.999.000.000</v>
          </cell>
          <cell r="B295" t="str">
            <v>Otros</v>
          </cell>
        </row>
        <row r="296">
          <cell r="A296" t="str">
            <v>EEE.22.09.000.000.000</v>
          </cell>
          <cell r="B296" t="str">
            <v>ARRIENDOS</v>
          </cell>
        </row>
        <row r="297">
          <cell r="A297" t="str">
            <v>EEE.22.09.001.000.000</v>
          </cell>
          <cell r="B297" t="str">
            <v>Arriendo de Terrenos</v>
          </cell>
        </row>
        <row r="298">
          <cell r="A298" t="str">
            <v>EEE.22.09.002.000.000</v>
          </cell>
          <cell r="B298" t="str">
            <v>Arriendo de Edificios</v>
          </cell>
        </row>
        <row r="299">
          <cell r="A299" t="str">
            <v>EEE.22.09.003.000.000</v>
          </cell>
          <cell r="B299" t="str">
            <v>Arriendo de Vehículos</v>
          </cell>
        </row>
        <row r="300">
          <cell r="A300" t="str">
            <v>EEE.22.09.004.000.000</v>
          </cell>
          <cell r="B300" t="str">
            <v>Arriendo de Mobiliario y Otros</v>
          </cell>
        </row>
        <row r="301">
          <cell r="A301" t="str">
            <v>EEE.22.09.005.000.000</v>
          </cell>
          <cell r="B301" t="str">
            <v>Arriendo de Máquinas y Equipos</v>
          </cell>
        </row>
        <row r="302">
          <cell r="A302" t="str">
            <v>EEE.22.09.006.000.000</v>
          </cell>
          <cell r="B302" t="str">
            <v>Arriendo de Equipos Informáticos</v>
          </cell>
        </row>
        <row r="303">
          <cell r="A303" t="str">
            <v>EEE.22.09.999.000.000</v>
          </cell>
          <cell r="B303" t="str">
            <v>Otros</v>
          </cell>
        </row>
        <row r="304">
          <cell r="A304" t="str">
            <v>EEE.22.10.000.000.000</v>
          </cell>
          <cell r="B304" t="str">
            <v>SERVICIOS FINANCIEROS Y DE SEGUROS</v>
          </cell>
        </row>
        <row r="305">
          <cell r="A305" t="str">
            <v>EEE.22.10.001.000.000</v>
          </cell>
          <cell r="B305" t="str">
            <v>Gastos Financ. por Compra y Venta de Títulos y Valores</v>
          </cell>
        </row>
        <row r="306">
          <cell r="A306" t="str">
            <v>EEE.22.10.002.000.000</v>
          </cell>
          <cell r="B306" t="str">
            <v>Primas y Gastos de Seguros</v>
          </cell>
        </row>
        <row r="307">
          <cell r="A307" t="str">
            <v>EEE.22.10.003.000.000</v>
          </cell>
          <cell r="B307" t="str">
            <v>Servicios de Giros y Remesas</v>
          </cell>
        </row>
        <row r="308">
          <cell r="A308" t="str">
            <v>EEE.22.10.004.000.000</v>
          </cell>
          <cell r="B308" t="str">
            <v>Gastos Bancarios</v>
          </cell>
        </row>
        <row r="309">
          <cell r="A309" t="str">
            <v>EEE.22.10.999.000.000</v>
          </cell>
          <cell r="B309" t="str">
            <v>Otros</v>
          </cell>
        </row>
        <row r="310">
          <cell r="A310" t="str">
            <v>EEE.22.11.000.000.000</v>
          </cell>
          <cell r="B310" t="str">
            <v>SERVICIOS TECNICOS Y PROFESIONALES</v>
          </cell>
        </row>
        <row r="311">
          <cell r="A311" t="str">
            <v>EEE.22.11.001.000.000</v>
          </cell>
          <cell r="B311" t="str">
            <v>Estudios e Investigaciones</v>
          </cell>
        </row>
        <row r="312">
          <cell r="A312" t="str">
            <v>EEE.22.11.002.000.000</v>
          </cell>
          <cell r="B312" t="str">
            <v>Cursos de Capacitación</v>
          </cell>
        </row>
        <row r="313">
          <cell r="A313" t="str">
            <v>EEE.22.11.003.000.000</v>
          </cell>
          <cell r="B313" t="str">
            <v>Servicios Informáticos</v>
          </cell>
        </row>
        <row r="314">
          <cell r="A314" t="str">
            <v>EEE.22.11.999.000.000</v>
          </cell>
          <cell r="B314" t="str">
            <v>Otros</v>
          </cell>
        </row>
        <row r="315">
          <cell r="A315" t="str">
            <v>EEE.22.12.000.000.000</v>
          </cell>
          <cell r="B315" t="str">
            <v>OTROS GASTOS EN BIENES Y SERVICIOS DE CONSUMO</v>
          </cell>
        </row>
        <row r="316">
          <cell r="A316" t="str">
            <v>EEE.22.12.002.000.000</v>
          </cell>
          <cell r="B316" t="str">
            <v>Gastos Menores</v>
          </cell>
        </row>
        <row r="317">
          <cell r="A317" t="str">
            <v>EEE.22.12.003.000.000</v>
          </cell>
          <cell r="B317" t="str">
            <v>Gastos de Representación, Protocolo y Ceremonial</v>
          </cell>
        </row>
        <row r="318">
          <cell r="A318" t="str">
            <v>EEE.22.12.004.000.000</v>
          </cell>
          <cell r="B318" t="str">
            <v>Intereses, Multas y Recargos</v>
          </cell>
        </row>
        <row r="319">
          <cell r="A319" t="str">
            <v>EEE.22.12.005.000.000</v>
          </cell>
          <cell r="B319" t="str">
            <v>Derechos y Tasas</v>
          </cell>
        </row>
        <row r="320">
          <cell r="A320" t="str">
            <v>EEE.22.12.006.000.000</v>
          </cell>
          <cell r="B320" t="str">
            <v>Contribuciones</v>
          </cell>
        </row>
        <row r="321">
          <cell r="A321" t="str">
            <v>EEE.22.12.999.000.000</v>
          </cell>
          <cell r="B321" t="str">
            <v>Otros</v>
          </cell>
        </row>
        <row r="322">
          <cell r="A322" t="str">
            <v>EEE.23.00.000.000.000</v>
          </cell>
          <cell r="B322" t="str">
            <v>CxP PRESTACIONES DE SEGURIDAD SOCIAL</v>
          </cell>
        </row>
        <row r="323">
          <cell r="A323" t="str">
            <v>EEE.23.01.000.000.000</v>
          </cell>
          <cell r="B323" t="str">
            <v>PRESTACIONES PREVISIONALES</v>
          </cell>
        </row>
        <row r="324">
          <cell r="A324" t="str">
            <v>EEE.23.01.004.000.000</v>
          </cell>
          <cell r="B324" t="str">
            <v>Desahucios e Indemnizaciones</v>
          </cell>
        </row>
        <row r="325">
          <cell r="A325" t="str">
            <v>EEE.23.03.000.000.000</v>
          </cell>
          <cell r="B325" t="str">
            <v>PRESTACIONES SOCIALES DEL EMPLEADOR</v>
          </cell>
        </row>
        <row r="326">
          <cell r="A326" t="str">
            <v>EEE.23.03.001.000.000</v>
          </cell>
          <cell r="B326" t="str">
            <v>Indemnización de Cargo Fiscal</v>
          </cell>
        </row>
        <row r="327">
          <cell r="A327" t="str">
            <v>EEE.23.03.004.000.000</v>
          </cell>
          <cell r="B327" t="str">
            <v>Otras Indemnizaciones</v>
          </cell>
        </row>
        <row r="328">
          <cell r="A328" t="str">
            <v>EEE.24.00.000.000.000</v>
          </cell>
          <cell r="B328" t="str">
            <v>CxP TRANSFERENCIAS CORRIENTES</v>
          </cell>
        </row>
        <row r="329">
          <cell r="A329" t="str">
            <v>EEE.24.01.000.000.000</v>
          </cell>
          <cell r="B329" t="str">
            <v>AL SECTOR PRIVADO</v>
          </cell>
        </row>
        <row r="330">
          <cell r="A330" t="str">
            <v>EEE.24.01.001.000.000</v>
          </cell>
          <cell r="B330" t="str">
            <v>Fondos de Emergencia</v>
          </cell>
        </row>
        <row r="331">
          <cell r="A331" t="str">
            <v>EEE.24.01.002.000.000</v>
          </cell>
          <cell r="B331" t="str">
            <v>Educación - Pers. Jurídicas Priv. Art. 13 D.F.L. Nº 1, 3063/80</v>
          </cell>
        </row>
        <row r="332">
          <cell r="A332" t="str">
            <v>EEE.24.01.003.000.000</v>
          </cell>
          <cell r="B332" t="str">
            <v>Salud - Pers. Jurídicas Priv.  Art. 13 D.F.L. Nº 1, 3063/80</v>
          </cell>
        </row>
        <row r="333">
          <cell r="A333" t="str">
            <v>EEE.24.01.004.000.000</v>
          </cell>
          <cell r="B333" t="str">
            <v>Organizaciones Comunitarias</v>
          </cell>
        </row>
        <row r="334">
          <cell r="A334" t="str">
            <v>EEE.24.01.005.000.000</v>
          </cell>
          <cell r="B334" t="str">
            <v xml:space="preserve">Otras Personas Jurídicas Privadas </v>
          </cell>
        </row>
        <row r="335">
          <cell r="A335" t="str">
            <v>EEE.24.01.006.000.000</v>
          </cell>
          <cell r="B335" t="str">
            <v>Voluntariado</v>
          </cell>
        </row>
        <row r="336">
          <cell r="A336" t="str">
            <v>EEE.24.01.007.000.000</v>
          </cell>
          <cell r="B336" t="str">
            <v>Asistencia Social a Personas Naturales</v>
          </cell>
        </row>
        <row r="337">
          <cell r="A337" t="str">
            <v>EEE.24.01.008.000.000</v>
          </cell>
          <cell r="B337" t="str">
            <v>Premios y Otros</v>
          </cell>
        </row>
        <row r="338">
          <cell r="A338" t="str">
            <v>EEE.24.01.009.000.000</v>
          </cell>
          <cell r="B338" t="str">
            <v>Educación Prebásica - Personas Juridicas Privadas art 13, DFL Nº1 3.063/80</v>
          </cell>
        </row>
        <row r="339">
          <cell r="A339" t="str">
            <v>EEE.24.01.999.000.000</v>
          </cell>
          <cell r="B339" t="str">
            <v>Otras Transferencias al Sector Privado</v>
          </cell>
        </row>
        <row r="340">
          <cell r="A340" t="str">
            <v>EEE.24.03.000.000.000</v>
          </cell>
          <cell r="B340" t="str">
            <v>A OTRAS ENTIDADES PUBLICAS</v>
          </cell>
        </row>
        <row r="341">
          <cell r="A341" t="str">
            <v>EEE.24.03.001.000.000</v>
          </cell>
          <cell r="B341" t="str">
            <v>A la  Junta Nacional de Auxilio Escolar y B ecas</v>
          </cell>
        </row>
        <row r="342">
          <cell r="A342" t="str">
            <v>EEE.24.03.002.000.000</v>
          </cell>
          <cell r="B342" t="str">
            <v>A los Servicios de Salud</v>
          </cell>
        </row>
        <row r="343">
          <cell r="A343" t="str">
            <v>EEE.24.03.002.001.000</v>
          </cell>
          <cell r="B343" t="str">
            <v>Multa Ley de Alcoholes</v>
          </cell>
        </row>
        <row r="344">
          <cell r="A344" t="str">
            <v>EEE.24.03.080.000.000</v>
          </cell>
          <cell r="B344" t="str">
            <v>A las Asociaciones</v>
          </cell>
        </row>
        <row r="345">
          <cell r="A345" t="str">
            <v>EEE.24.03.080.001.000</v>
          </cell>
          <cell r="B345" t="str">
            <v>A la Asociación Chilena de Municipalidades</v>
          </cell>
        </row>
        <row r="346">
          <cell r="A346" t="str">
            <v>EEE.24.03.080.002.000</v>
          </cell>
          <cell r="B346" t="str">
            <v>A Otras Asociaciones</v>
          </cell>
        </row>
        <row r="347">
          <cell r="A347" t="str">
            <v>EEE.24.03.090.000.000</v>
          </cell>
          <cell r="B347" t="str">
            <v>Al Fondo Común Municipal - Permisos de Circulación</v>
          </cell>
        </row>
        <row r="348">
          <cell r="A348" t="str">
            <v>EEE.24.03.090.001.000</v>
          </cell>
          <cell r="B348" t="str">
            <v>Aporte Año Vigente</v>
          </cell>
        </row>
        <row r="349">
          <cell r="A349" t="str">
            <v>EEE.24.03.090.002.000</v>
          </cell>
          <cell r="B349" t="str">
            <v>Aporte Otros Años</v>
          </cell>
        </row>
        <row r="350">
          <cell r="A350" t="str">
            <v>EEE.24.03.090.003.000</v>
          </cell>
          <cell r="B350" t="str">
            <v>Intereses y Reajustes Pagados</v>
          </cell>
        </row>
        <row r="351">
          <cell r="A351" t="str">
            <v>EEE.24.03.091.000.000</v>
          </cell>
          <cell r="B351" t="str">
            <v>Al Fondo Común Municipal - Patentes Municipales</v>
          </cell>
        </row>
        <row r="352">
          <cell r="A352" t="str">
            <v>EEE.24.03.091.001.000</v>
          </cell>
          <cell r="B352" t="str">
            <v>Aporte Año Vigente</v>
          </cell>
        </row>
        <row r="353">
          <cell r="A353" t="str">
            <v>EEE.24.03.091.002.000</v>
          </cell>
          <cell r="B353" t="str">
            <v>Aporte Otros Años</v>
          </cell>
        </row>
        <row r="354">
          <cell r="A354" t="str">
            <v>EEE.24.03.091.003.000</v>
          </cell>
          <cell r="B354" t="str">
            <v>Intereses y Reajustes Pagados</v>
          </cell>
        </row>
        <row r="355">
          <cell r="A355" t="str">
            <v>EEE.24.03.092.000.000</v>
          </cell>
          <cell r="B355" t="str">
            <v>Al Fondo Común Municipal - Multas</v>
          </cell>
        </row>
        <row r="356">
          <cell r="A356" t="str">
            <v>EEE.24.03.092.001.000</v>
          </cell>
          <cell r="B356" t="str">
            <v>Multas Art. 14, N°6,  Inc. 1°, ley N° 18.695 - Equipos de Registros</v>
          </cell>
        </row>
        <row r="357">
          <cell r="A357" t="str">
            <v>EEE.24.03.092.002.000</v>
          </cell>
          <cell r="B357" t="str">
            <v>Multas Art. 14, N°6,  Inc. 2°, ley N° 18.695 – Multas TAG</v>
          </cell>
        </row>
        <row r="358">
          <cell r="A358" t="str">
            <v>EEE.24.03.092.003.000</v>
          </cell>
          <cell r="B358" t="str">
            <v>Multas Art. 42, Decreto N° 900 de 1996 Ministerio de Obras Públicas</v>
          </cell>
        </row>
        <row r="359">
          <cell r="A359" t="str">
            <v>EEE.24.03.099.000.000</v>
          </cell>
          <cell r="B359" t="str">
            <v>A Otras Entidades Públicas</v>
          </cell>
        </row>
        <row r="360">
          <cell r="A360" t="str">
            <v>EEE.24.03.100.000.000</v>
          </cell>
          <cell r="B360" t="str">
            <v>A Otras Municipalidades</v>
          </cell>
        </row>
        <row r="361">
          <cell r="A361" t="str">
            <v>EEE.24.03.101.000.000</v>
          </cell>
          <cell r="B361" t="str">
            <v>A Servicios Incorporados a su Gestión</v>
          </cell>
        </row>
        <row r="362">
          <cell r="A362" t="str">
            <v>EEE.24.03.101.001.000</v>
          </cell>
          <cell r="B362" t="str">
            <v>A Educación</v>
          </cell>
        </row>
        <row r="363">
          <cell r="A363" t="str">
            <v>EEE.24.03.101.002.000</v>
          </cell>
          <cell r="B363" t="str">
            <v>A Salud</v>
          </cell>
        </row>
        <row r="364">
          <cell r="A364" t="str">
            <v>EEE.24.03.101.003.000</v>
          </cell>
          <cell r="B364" t="str">
            <v>A Cementerios</v>
          </cell>
        </row>
        <row r="365">
          <cell r="A365" t="str">
            <v>EEE.24.07.000.000.000</v>
          </cell>
          <cell r="B365" t="str">
            <v>A ORGANISMOS INTERNACIONALES</v>
          </cell>
        </row>
        <row r="366">
          <cell r="A366" t="str">
            <v>EEE.24.07.001.000.000</v>
          </cell>
          <cell r="B366" t="str">
            <v>A Mercociudades</v>
          </cell>
        </row>
        <row r="367">
          <cell r="A367" t="str">
            <v>EEE.24.07.099.000.000</v>
          </cell>
          <cell r="B367" t="str">
            <v xml:space="preserve">A Otros Organismos Internacionales </v>
          </cell>
        </row>
        <row r="368">
          <cell r="A368" t="str">
            <v>EEE.25.00.000.000.000</v>
          </cell>
          <cell r="B368" t="str">
            <v>C X P INTEGROS AL FISCO</v>
          </cell>
        </row>
        <row r="369">
          <cell r="A369" t="str">
            <v>EEE.25.01.000.000.000</v>
          </cell>
          <cell r="B369" t="str">
            <v>IMPUESTOS</v>
          </cell>
        </row>
        <row r="370">
          <cell r="A370" t="str">
            <v>EEE.25.99.000.000.000</v>
          </cell>
          <cell r="B370" t="str">
            <v>Otros Integros al Fisco</v>
          </cell>
        </row>
        <row r="371">
          <cell r="A371" t="str">
            <v>EEE.26.00.000.000.000</v>
          </cell>
          <cell r="B371" t="str">
            <v>CxP OTROS GASTOS CORRIENTES</v>
          </cell>
        </row>
        <row r="372">
          <cell r="A372" t="str">
            <v>EEE.26.01.000.000.000</v>
          </cell>
          <cell r="B372" t="str">
            <v>DEVOLUCIONES</v>
          </cell>
        </row>
        <row r="373">
          <cell r="A373" t="str">
            <v>EEE.26.02.000.000.000</v>
          </cell>
          <cell r="B373" t="str">
            <v>COMPENSACIÓN POR DAÑOS A TERCERO Y/O A LA PROPIEDAD</v>
          </cell>
        </row>
        <row r="374">
          <cell r="A374" t="str">
            <v>EEE.26.04.000.000.000</v>
          </cell>
          <cell r="B374" t="str">
            <v>APLICACIÓN FONDOS DE TERCEROS</v>
          </cell>
        </row>
        <row r="375">
          <cell r="A375" t="str">
            <v>EEE.26.04.001.000.000</v>
          </cell>
          <cell r="B375" t="str">
            <v>Arancel al Registro de Multas de Tránsito No Pagadas</v>
          </cell>
        </row>
        <row r="376">
          <cell r="A376" t="str">
            <v>EEE.26.04.003.000.000</v>
          </cell>
          <cell r="B376" t="str">
            <v>Aplicación Cobros Judiciales a favor de Empresas Concesionarias</v>
          </cell>
        </row>
        <row r="377">
          <cell r="A377" t="str">
            <v>EEE.26.04.999.000.000</v>
          </cell>
          <cell r="B377" t="str">
            <v>Aplicación Otros Fondos de Terceros</v>
          </cell>
        </row>
        <row r="378">
          <cell r="A378" t="str">
            <v>EEE.29.00.000.000.000</v>
          </cell>
          <cell r="B378" t="str">
            <v>CxP ADQUISIC. DE ACTIVOS NO FINANCIEROS</v>
          </cell>
        </row>
        <row r="379">
          <cell r="A379" t="str">
            <v>EEE.29.01.000.000.000</v>
          </cell>
          <cell r="B379" t="str">
            <v>TERRENOS</v>
          </cell>
        </row>
        <row r="380">
          <cell r="A380" t="str">
            <v>EEE.29.02.000.000.000</v>
          </cell>
          <cell r="B380" t="str">
            <v>EDIFICIOS</v>
          </cell>
        </row>
        <row r="381">
          <cell r="A381" t="str">
            <v>EEE.29.03.000.000.000</v>
          </cell>
          <cell r="B381" t="str">
            <v>VEHICULOS</v>
          </cell>
        </row>
        <row r="382">
          <cell r="A382" t="str">
            <v>EEE.29.04.000.000.000</v>
          </cell>
          <cell r="B382" t="str">
            <v>MOBILIARIO Y OTROS</v>
          </cell>
        </row>
        <row r="383">
          <cell r="A383" t="str">
            <v>EEE.29.05.000.000.000</v>
          </cell>
          <cell r="B383" t="str">
            <v>MAQUINAS Y EQUIPOS</v>
          </cell>
        </row>
        <row r="384">
          <cell r="A384" t="str">
            <v>EEE.29.05.001.000.000</v>
          </cell>
          <cell r="B384" t="str">
            <v>Máquinas y Equipos de Oficina</v>
          </cell>
        </row>
        <row r="385">
          <cell r="A385" t="str">
            <v>EEE.29.05.002.000.000</v>
          </cell>
          <cell r="B385" t="str">
            <v>Maquinarias y Equipos para la Producción</v>
          </cell>
        </row>
        <row r="386">
          <cell r="A386" t="str">
            <v>EEE.29.05.999.000.000</v>
          </cell>
          <cell r="B386" t="str">
            <v>Otras</v>
          </cell>
        </row>
        <row r="387">
          <cell r="A387" t="str">
            <v>EEE.29.06.000.000.000</v>
          </cell>
          <cell r="B387" t="str">
            <v>EQUIPOS INFORMATICOS</v>
          </cell>
        </row>
        <row r="388">
          <cell r="A388" t="str">
            <v>EEE.29.06.001.000.000</v>
          </cell>
          <cell r="B388" t="str">
            <v>Equipos Computacionales y Periféricos</v>
          </cell>
        </row>
        <row r="389">
          <cell r="A389" t="str">
            <v>EEE.29.06.002.000.000</v>
          </cell>
          <cell r="B389" t="str">
            <v>Equipos de Comunicaciones para Redes Informáticas</v>
          </cell>
        </row>
        <row r="390">
          <cell r="A390" t="str">
            <v>EEE.29.07.000.000.000</v>
          </cell>
          <cell r="B390" t="str">
            <v>PROGRAMAS INFORMATICOS</v>
          </cell>
        </row>
        <row r="391">
          <cell r="A391" t="str">
            <v>EEE.29.07.001.000.000</v>
          </cell>
          <cell r="B391" t="str">
            <v>Programas Computacionales</v>
          </cell>
        </row>
        <row r="392">
          <cell r="A392" t="str">
            <v>EEE.29.07.002.000.000</v>
          </cell>
          <cell r="B392" t="str">
            <v>Sistemas de Información</v>
          </cell>
        </row>
        <row r="393">
          <cell r="A393" t="str">
            <v>EEE.29.99.000.000.000</v>
          </cell>
          <cell r="B393" t="str">
            <v>OTROS ACTIVOS NO FINANCIEROS</v>
          </cell>
        </row>
        <row r="394">
          <cell r="A394" t="str">
            <v>EEE.30.00.000.000.000</v>
          </cell>
          <cell r="B394" t="str">
            <v>CxP ADQUISIC. DE ACTIVOS FINANCIEROS</v>
          </cell>
        </row>
        <row r="395">
          <cell r="A395" t="str">
            <v>EEE.30.01.000.000.000</v>
          </cell>
          <cell r="B395" t="str">
            <v>COMPRA DE TITULOS Y VALORES</v>
          </cell>
        </row>
        <row r="396">
          <cell r="A396" t="str">
            <v>EEE.30.01.001.000.000</v>
          </cell>
          <cell r="B396" t="str">
            <v>Depósitos a Plazo</v>
          </cell>
        </row>
        <row r="397">
          <cell r="A397" t="str">
            <v>EEE.30.01.003.000.000</v>
          </cell>
          <cell r="B397" t="str">
            <v>Cuotas de Fondos Mutuos</v>
          </cell>
        </row>
        <row r="398">
          <cell r="A398" t="str">
            <v>EEE.30.01.004.000.000</v>
          </cell>
          <cell r="B398" t="str">
            <v>Bonos o Pagares</v>
          </cell>
        </row>
        <row r="399">
          <cell r="A399" t="str">
            <v>EEE.30.01.999.000.000</v>
          </cell>
          <cell r="B399" t="str">
            <v>Otros</v>
          </cell>
        </row>
        <row r="400">
          <cell r="A400" t="str">
            <v>EEE.30.02.000.000.000</v>
          </cell>
          <cell r="B400" t="str">
            <v>COMPRA DE ACCIONES Y PARTIC. DE CAPITAL</v>
          </cell>
        </row>
        <row r="401">
          <cell r="A401" t="str">
            <v>EEE.30.99.000.000.000</v>
          </cell>
          <cell r="B401" t="str">
            <v>OTROS ACTIVOS FINANCIEROS</v>
          </cell>
        </row>
        <row r="402">
          <cell r="A402" t="str">
            <v>EEE.31.00.000.000.000</v>
          </cell>
          <cell r="B402" t="str">
            <v>C X P INICIATIVAS DE INVERSION</v>
          </cell>
        </row>
        <row r="403">
          <cell r="A403" t="str">
            <v>EEE.31.01.000.000.000</v>
          </cell>
          <cell r="B403" t="str">
            <v>ESTUDIOS BASICOS</v>
          </cell>
        </row>
        <row r="404">
          <cell r="A404" t="str">
            <v>EEE.31.01.001.000.000</v>
          </cell>
          <cell r="B404" t="str">
            <v>Gastos Administrativos</v>
          </cell>
        </row>
        <row r="405">
          <cell r="A405" t="str">
            <v>EEE.31.01.002.000.000</v>
          </cell>
          <cell r="B405" t="str">
            <v>Consultorías</v>
          </cell>
        </row>
        <row r="406">
          <cell r="A406" t="str">
            <v>EEE.31.02.000.000.000</v>
          </cell>
          <cell r="B406" t="str">
            <v>PROYECTOS</v>
          </cell>
        </row>
        <row r="407">
          <cell r="A407" t="str">
            <v>EEE.31.02.001.000.000</v>
          </cell>
          <cell r="B407" t="str">
            <v>Gastos Administrativos</v>
          </cell>
        </row>
        <row r="408">
          <cell r="A408" t="str">
            <v>EEE.31.02.002.000.000</v>
          </cell>
          <cell r="B408" t="str">
            <v>Consultorías</v>
          </cell>
        </row>
        <row r="409">
          <cell r="A409" t="str">
            <v>EEE.31.02.003.000.000</v>
          </cell>
          <cell r="B409" t="str">
            <v>Terrenos</v>
          </cell>
        </row>
        <row r="410">
          <cell r="A410" t="str">
            <v>EEE.31.02.004.000.000</v>
          </cell>
          <cell r="B410" t="str">
            <v>Obras Civiles</v>
          </cell>
        </row>
        <row r="411">
          <cell r="A411" t="str">
            <v>EEE.31.02.005.000.000</v>
          </cell>
          <cell r="B411" t="str">
            <v>Equipamiento</v>
          </cell>
        </row>
        <row r="412">
          <cell r="A412" t="str">
            <v>EEE.31.02.006.000.000</v>
          </cell>
          <cell r="B412" t="str">
            <v>Equipos</v>
          </cell>
        </row>
        <row r="413">
          <cell r="A413" t="str">
            <v>EEE.31.02.007.000.000</v>
          </cell>
          <cell r="B413" t="str">
            <v>Vehículos</v>
          </cell>
        </row>
        <row r="414">
          <cell r="A414" t="str">
            <v>EEE.31.02.999.000.000</v>
          </cell>
          <cell r="B414" t="str">
            <v>Otros Gastos</v>
          </cell>
        </row>
        <row r="415">
          <cell r="A415" t="str">
            <v>EEE.32.00.000.000.000</v>
          </cell>
          <cell r="B415" t="str">
            <v>CxP PRESTAMOS</v>
          </cell>
        </row>
        <row r="416">
          <cell r="A416" t="str">
            <v>EEE.32.06.000.000.000</v>
          </cell>
          <cell r="B416" t="str">
            <v>POR ANTICIPOS A CONTRATISTAS</v>
          </cell>
        </row>
        <row r="417">
          <cell r="A417" t="str">
            <v>EEE.32.09.000.000.000</v>
          </cell>
          <cell r="B417" t="str">
            <v>POR VENTAS A PLAZO</v>
          </cell>
        </row>
        <row r="418">
          <cell r="A418" t="str">
            <v>EEE.33.00.000.000.000</v>
          </cell>
          <cell r="B418" t="str">
            <v>CxP TRANSFERENCIAS DE CAPITAL</v>
          </cell>
        </row>
        <row r="419">
          <cell r="A419" t="str">
            <v>EEE.33.01.000.000.000</v>
          </cell>
          <cell r="B419" t="str">
            <v>AL SECTOR PRIVADO</v>
          </cell>
        </row>
        <row r="420">
          <cell r="A420" t="str">
            <v>EEE.33.03.000.000.000</v>
          </cell>
          <cell r="B420" t="str">
            <v>A OTRAS ENTIDADES PUBLICAS</v>
          </cell>
        </row>
        <row r="421">
          <cell r="A421" t="str">
            <v>EEE.33.03.001.000.000</v>
          </cell>
          <cell r="B421" t="str">
            <v>A los Servicios Regionales de Vivienda y Urbanización</v>
          </cell>
        </row>
        <row r="422">
          <cell r="A422" t="str">
            <v>EEE.33.03.001.001.000</v>
          </cell>
          <cell r="B422" t="str">
            <v>Programa Pavimentos Participativos</v>
          </cell>
        </row>
        <row r="423">
          <cell r="A423" t="str">
            <v>EEE.33.03.001.002.000</v>
          </cell>
          <cell r="B423" t="str">
            <v>Programa Mejoramiento Condominios Sociales</v>
          </cell>
        </row>
        <row r="424">
          <cell r="A424" t="str">
            <v>EEE.33.03.001.003.000</v>
          </cell>
          <cell r="B424" t="str">
            <v>Programa Rehabilitación de Espacios Públicos</v>
          </cell>
        </row>
        <row r="425">
          <cell r="A425" t="str">
            <v>EEE.33.03.001.004.000</v>
          </cell>
          <cell r="B425" t="str">
            <v>Programas Urbanos</v>
          </cell>
        </row>
        <row r="426">
          <cell r="A426" t="str">
            <v>EEE.33.03.099.000.000</v>
          </cell>
          <cell r="B426" t="str">
            <v>A Otras Entidades Públicas</v>
          </cell>
        </row>
        <row r="427">
          <cell r="A427" t="str">
            <v>EEE.34.00.000.000.000</v>
          </cell>
          <cell r="B427" t="str">
            <v>CxP SERVICIO DE LA DEUDA</v>
          </cell>
        </row>
        <row r="428">
          <cell r="A428" t="str">
            <v>EEE.34.01.000.000.000</v>
          </cell>
          <cell r="B428" t="str">
            <v>AMORTIZACION DEUDA INTERNA</v>
          </cell>
        </row>
        <row r="429">
          <cell r="A429" t="str">
            <v>EEE.34.01.002.000.000</v>
          </cell>
          <cell r="B429" t="str">
            <v>Empréstitos</v>
          </cell>
        </row>
        <row r="430">
          <cell r="A430" t="str">
            <v>EEE.34.01.003.000.000</v>
          </cell>
          <cell r="B430" t="str">
            <v>Créditos de Proveedores</v>
          </cell>
        </row>
        <row r="431">
          <cell r="A431" t="str">
            <v>EEE.34.03.000.000.000</v>
          </cell>
          <cell r="B431" t="str">
            <v>INTERESES DEUDA INTERNA</v>
          </cell>
        </row>
        <row r="432">
          <cell r="A432" t="str">
            <v>EEE.34.03.002.000.000</v>
          </cell>
          <cell r="B432" t="str">
            <v>Empréstitos</v>
          </cell>
        </row>
        <row r="433">
          <cell r="A433" t="str">
            <v>EEE.34.03.003.000.000</v>
          </cell>
          <cell r="B433" t="str">
            <v>Créditos de Proveedores</v>
          </cell>
        </row>
        <row r="434">
          <cell r="A434" t="str">
            <v>EEE.34.05.000.000.000</v>
          </cell>
          <cell r="B434" t="str">
            <v>OTROS GASTOS FINANC. DEUDA INTERNA</v>
          </cell>
        </row>
        <row r="435">
          <cell r="A435" t="str">
            <v>EEE.34.05.002.000.000</v>
          </cell>
          <cell r="B435" t="str">
            <v>Empréstitos</v>
          </cell>
        </row>
        <row r="436">
          <cell r="A436" t="str">
            <v>EEE.34.05.003.000.000</v>
          </cell>
          <cell r="B436" t="str">
            <v>Créditos de Proveedores</v>
          </cell>
        </row>
        <row r="437">
          <cell r="A437" t="str">
            <v>EEE.34.07.000.000.000</v>
          </cell>
          <cell r="B437" t="str">
            <v>DEUDA FLOTANTE</v>
          </cell>
        </row>
        <row r="438">
          <cell r="A438" t="str">
            <v>EEE.35.00.000.000.000</v>
          </cell>
          <cell r="B438" t="str">
            <v>SALDO FINAL DE CAJA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10"/>
  <sheetViews>
    <sheetView workbookViewId="0">
      <selection activeCell="C46" sqref="C46:C47"/>
    </sheetView>
  </sheetViews>
  <sheetFormatPr baseColWidth="10" defaultColWidth="9.140625" defaultRowHeight="15" outlineLevelRow="2" x14ac:dyDescent="0.25"/>
  <cols>
    <col min="1" max="1" width="17" style="24" bestFit="1" customWidth="1"/>
    <col min="2" max="2" width="2.42578125" style="24" customWidth="1"/>
    <col min="3" max="3" width="79.7109375" style="24" customWidth="1"/>
    <col min="4" max="6" width="14.5703125" style="24" customWidth="1"/>
    <col min="7" max="7" width="11.5703125" style="24" customWidth="1"/>
    <col min="8" max="8" width="2.85546875" style="24" customWidth="1"/>
    <col min="9" max="9" width="1" style="24" customWidth="1"/>
    <col min="10" max="10" width="9.140625" style="24" customWidth="1"/>
    <col min="11" max="11" width="12.7109375" style="24" bestFit="1" customWidth="1"/>
    <col min="12" max="12" width="9.140625" style="24" customWidth="1"/>
    <col min="13" max="13" width="10.85546875" style="24" bestFit="1" customWidth="1"/>
    <col min="14" max="256" width="9.140625" style="24"/>
    <col min="257" max="257" width="17" style="24" bestFit="1" customWidth="1"/>
    <col min="258" max="258" width="2.42578125" style="24" customWidth="1"/>
    <col min="259" max="259" width="79.7109375" style="24" customWidth="1"/>
    <col min="260" max="262" width="14.5703125" style="24" customWidth="1"/>
    <col min="263" max="263" width="11.5703125" style="24" customWidth="1"/>
    <col min="264" max="264" width="2.85546875" style="24" customWidth="1"/>
    <col min="265" max="265" width="1" style="24" customWidth="1"/>
    <col min="266" max="266" width="9.140625" style="24" customWidth="1"/>
    <col min="267" max="267" width="12.7109375" style="24" bestFit="1" customWidth="1"/>
    <col min="268" max="268" width="9.140625" style="24" customWidth="1"/>
    <col min="269" max="269" width="10.85546875" style="24" bestFit="1" customWidth="1"/>
    <col min="270" max="512" width="9.140625" style="24"/>
    <col min="513" max="513" width="17" style="24" bestFit="1" customWidth="1"/>
    <col min="514" max="514" width="2.42578125" style="24" customWidth="1"/>
    <col min="515" max="515" width="79.7109375" style="24" customWidth="1"/>
    <col min="516" max="518" width="14.5703125" style="24" customWidth="1"/>
    <col min="519" max="519" width="11.5703125" style="24" customWidth="1"/>
    <col min="520" max="520" width="2.85546875" style="24" customWidth="1"/>
    <col min="521" max="521" width="1" style="24" customWidth="1"/>
    <col min="522" max="522" width="9.140625" style="24" customWidth="1"/>
    <col min="523" max="523" width="12.7109375" style="24" bestFit="1" customWidth="1"/>
    <col min="524" max="524" width="9.140625" style="24" customWidth="1"/>
    <col min="525" max="525" width="10.85546875" style="24" bestFit="1" customWidth="1"/>
    <col min="526" max="768" width="9.140625" style="24"/>
    <col min="769" max="769" width="17" style="24" bestFit="1" customWidth="1"/>
    <col min="770" max="770" width="2.42578125" style="24" customWidth="1"/>
    <col min="771" max="771" width="79.7109375" style="24" customWidth="1"/>
    <col min="772" max="774" width="14.5703125" style="24" customWidth="1"/>
    <col min="775" max="775" width="11.5703125" style="24" customWidth="1"/>
    <col min="776" max="776" width="2.85546875" style="24" customWidth="1"/>
    <col min="777" max="777" width="1" style="24" customWidth="1"/>
    <col min="778" max="778" width="9.140625" style="24" customWidth="1"/>
    <col min="779" max="779" width="12.7109375" style="24" bestFit="1" customWidth="1"/>
    <col min="780" max="780" width="9.140625" style="24" customWidth="1"/>
    <col min="781" max="781" width="10.85546875" style="24" bestFit="1" customWidth="1"/>
    <col min="782" max="1024" width="9.140625" style="24"/>
    <col min="1025" max="1025" width="17" style="24" bestFit="1" customWidth="1"/>
    <col min="1026" max="1026" width="2.42578125" style="24" customWidth="1"/>
    <col min="1027" max="1027" width="79.7109375" style="24" customWidth="1"/>
    <col min="1028" max="1030" width="14.5703125" style="24" customWidth="1"/>
    <col min="1031" max="1031" width="11.5703125" style="24" customWidth="1"/>
    <col min="1032" max="1032" width="2.85546875" style="24" customWidth="1"/>
    <col min="1033" max="1033" width="1" style="24" customWidth="1"/>
    <col min="1034" max="1034" width="9.140625" style="24" customWidth="1"/>
    <col min="1035" max="1035" width="12.7109375" style="24" bestFit="1" customWidth="1"/>
    <col min="1036" max="1036" width="9.140625" style="24" customWidth="1"/>
    <col min="1037" max="1037" width="10.85546875" style="24" bestFit="1" customWidth="1"/>
    <col min="1038" max="1280" width="9.140625" style="24"/>
    <col min="1281" max="1281" width="17" style="24" bestFit="1" customWidth="1"/>
    <col min="1282" max="1282" width="2.42578125" style="24" customWidth="1"/>
    <col min="1283" max="1283" width="79.7109375" style="24" customWidth="1"/>
    <col min="1284" max="1286" width="14.5703125" style="24" customWidth="1"/>
    <col min="1287" max="1287" width="11.5703125" style="24" customWidth="1"/>
    <col min="1288" max="1288" width="2.85546875" style="24" customWidth="1"/>
    <col min="1289" max="1289" width="1" style="24" customWidth="1"/>
    <col min="1290" max="1290" width="9.140625" style="24" customWidth="1"/>
    <col min="1291" max="1291" width="12.7109375" style="24" bestFit="1" customWidth="1"/>
    <col min="1292" max="1292" width="9.140625" style="24" customWidth="1"/>
    <col min="1293" max="1293" width="10.85546875" style="24" bestFit="1" customWidth="1"/>
    <col min="1294" max="1536" width="9.140625" style="24"/>
    <col min="1537" max="1537" width="17" style="24" bestFit="1" customWidth="1"/>
    <col min="1538" max="1538" width="2.42578125" style="24" customWidth="1"/>
    <col min="1539" max="1539" width="79.7109375" style="24" customWidth="1"/>
    <col min="1540" max="1542" width="14.5703125" style="24" customWidth="1"/>
    <col min="1543" max="1543" width="11.5703125" style="24" customWidth="1"/>
    <col min="1544" max="1544" width="2.85546875" style="24" customWidth="1"/>
    <col min="1545" max="1545" width="1" style="24" customWidth="1"/>
    <col min="1546" max="1546" width="9.140625" style="24" customWidth="1"/>
    <col min="1547" max="1547" width="12.7109375" style="24" bestFit="1" customWidth="1"/>
    <col min="1548" max="1548" width="9.140625" style="24" customWidth="1"/>
    <col min="1549" max="1549" width="10.85546875" style="24" bestFit="1" customWidth="1"/>
    <col min="1550" max="1792" width="9.140625" style="24"/>
    <col min="1793" max="1793" width="17" style="24" bestFit="1" customWidth="1"/>
    <col min="1794" max="1794" width="2.42578125" style="24" customWidth="1"/>
    <col min="1795" max="1795" width="79.7109375" style="24" customWidth="1"/>
    <col min="1796" max="1798" width="14.5703125" style="24" customWidth="1"/>
    <col min="1799" max="1799" width="11.5703125" style="24" customWidth="1"/>
    <col min="1800" max="1800" width="2.85546875" style="24" customWidth="1"/>
    <col min="1801" max="1801" width="1" style="24" customWidth="1"/>
    <col min="1802" max="1802" width="9.140625" style="24" customWidth="1"/>
    <col min="1803" max="1803" width="12.7109375" style="24" bestFit="1" customWidth="1"/>
    <col min="1804" max="1804" width="9.140625" style="24" customWidth="1"/>
    <col min="1805" max="1805" width="10.85546875" style="24" bestFit="1" customWidth="1"/>
    <col min="1806" max="2048" width="9.140625" style="24"/>
    <col min="2049" max="2049" width="17" style="24" bestFit="1" customWidth="1"/>
    <col min="2050" max="2050" width="2.42578125" style="24" customWidth="1"/>
    <col min="2051" max="2051" width="79.7109375" style="24" customWidth="1"/>
    <col min="2052" max="2054" width="14.5703125" style="24" customWidth="1"/>
    <col min="2055" max="2055" width="11.5703125" style="24" customWidth="1"/>
    <col min="2056" max="2056" width="2.85546875" style="24" customWidth="1"/>
    <col min="2057" max="2057" width="1" style="24" customWidth="1"/>
    <col min="2058" max="2058" width="9.140625" style="24" customWidth="1"/>
    <col min="2059" max="2059" width="12.7109375" style="24" bestFit="1" customWidth="1"/>
    <col min="2060" max="2060" width="9.140625" style="24" customWidth="1"/>
    <col min="2061" max="2061" width="10.85546875" style="24" bestFit="1" customWidth="1"/>
    <col min="2062" max="2304" width="9.140625" style="24"/>
    <col min="2305" max="2305" width="17" style="24" bestFit="1" customWidth="1"/>
    <col min="2306" max="2306" width="2.42578125" style="24" customWidth="1"/>
    <col min="2307" max="2307" width="79.7109375" style="24" customWidth="1"/>
    <col min="2308" max="2310" width="14.5703125" style="24" customWidth="1"/>
    <col min="2311" max="2311" width="11.5703125" style="24" customWidth="1"/>
    <col min="2312" max="2312" width="2.85546875" style="24" customWidth="1"/>
    <col min="2313" max="2313" width="1" style="24" customWidth="1"/>
    <col min="2314" max="2314" width="9.140625" style="24" customWidth="1"/>
    <col min="2315" max="2315" width="12.7109375" style="24" bestFit="1" customWidth="1"/>
    <col min="2316" max="2316" width="9.140625" style="24" customWidth="1"/>
    <col min="2317" max="2317" width="10.85546875" style="24" bestFit="1" customWidth="1"/>
    <col min="2318" max="2560" width="9.140625" style="24"/>
    <col min="2561" max="2561" width="17" style="24" bestFit="1" customWidth="1"/>
    <col min="2562" max="2562" width="2.42578125" style="24" customWidth="1"/>
    <col min="2563" max="2563" width="79.7109375" style="24" customWidth="1"/>
    <col min="2564" max="2566" width="14.5703125" style="24" customWidth="1"/>
    <col min="2567" max="2567" width="11.5703125" style="24" customWidth="1"/>
    <col min="2568" max="2568" width="2.85546875" style="24" customWidth="1"/>
    <col min="2569" max="2569" width="1" style="24" customWidth="1"/>
    <col min="2570" max="2570" width="9.140625" style="24" customWidth="1"/>
    <col min="2571" max="2571" width="12.7109375" style="24" bestFit="1" customWidth="1"/>
    <col min="2572" max="2572" width="9.140625" style="24" customWidth="1"/>
    <col min="2573" max="2573" width="10.85546875" style="24" bestFit="1" customWidth="1"/>
    <col min="2574" max="2816" width="9.140625" style="24"/>
    <col min="2817" max="2817" width="17" style="24" bestFit="1" customWidth="1"/>
    <col min="2818" max="2818" width="2.42578125" style="24" customWidth="1"/>
    <col min="2819" max="2819" width="79.7109375" style="24" customWidth="1"/>
    <col min="2820" max="2822" width="14.5703125" style="24" customWidth="1"/>
    <col min="2823" max="2823" width="11.5703125" style="24" customWidth="1"/>
    <col min="2824" max="2824" width="2.85546875" style="24" customWidth="1"/>
    <col min="2825" max="2825" width="1" style="24" customWidth="1"/>
    <col min="2826" max="2826" width="9.140625" style="24" customWidth="1"/>
    <col min="2827" max="2827" width="12.7109375" style="24" bestFit="1" customWidth="1"/>
    <col min="2828" max="2828" width="9.140625" style="24" customWidth="1"/>
    <col min="2829" max="2829" width="10.85546875" style="24" bestFit="1" customWidth="1"/>
    <col min="2830" max="3072" width="9.140625" style="24"/>
    <col min="3073" max="3073" width="17" style="24" bestFit="1" customWidth="1"/>
    <col min="3074" max="3074" width="2.42578125" style="24" customWidth="1"/>
    <col min="3075" max="3075" width="79.7109375" style="24" customWidth="1"/>
    <col min="3076" max="3078" width="14.5703125" style="24" customWidth="1"/>
    <col min="3079" max="3079" width="11.5703125" style="24" customWidth="1"/>
    <col min="3080" max="3080" width="2.85546875" style="24" customWidth="1"/>
    <col min="3081" max="3081" width="1" style="24" customWidth="1"/>
    <col min="3082" max="3082" width="9.140625" style="24" customWidth="1"/>
    <col min="3083" max="3083" width="12.7109375" style="24" bestFit="1" customWidth="1"/>
    <col min="3084" max="3084" width="9.140625" style="24" customWidth="1"/>
    <col min="3085" max="3085" width="10.85546875" style="24" bestFit="1" customWidth="1"/>
    <col min="3086" max="3328" width="9.140625" style="24"/>
    <col min="3329" max="3329" width="17" style="24" bestFit="1" customWidth="1"/>
    <col min="3330" max="3330" width="2.42578125" style="24" customWidth="1"/>
    <col min="3331" max="3331" width="79.7109375" style="24" customWidth="1"/>
    <col min="3332" max="3334" width="14.5703125" style="24" customWidth="1"/>
    <col min="3335" max="3335" width="11.5703125" style="24" customWidth="1"/>
    <col min="3336" max="3336" width="2.85546875" style="24" customWidth="1"/>
    <col min="3337" max="3337" width="1" style="24" customWidth="1"/>
    <col min="3338" max="3338" width="9.140625" style="24" customWidth="1"/>
    <col min="3339" max="3339" width="12.7109375" style="24" bestFit="1" customWidth="1"/>
    <col min="3340" max="3340" width="9.140625" style="24" customWidth="1"/>
    <col min="3341" max="3341" width="10.85546875" style="24" bestFit="1" customWidth="1"/>
    <col min="3342" max="3584" width="9.140625" style="24"/>
    <col min="3585" max="3585" width="17" style="24" bestFit="1" customWidth="1"/>
    <col min="3586" max="3586" width="2.42578125" style="24" customWidth="1"/>
    <col min="3587" max="3587" width="79.7109375" style="24" customWidth="1"/>
    <col min="3588" max="3590" width="14.5703125" style="24" customWidth="1"/>
    <col min="3591" max="3591" width="11.5703125" style="24" customWidth="1"/>
    <col min="3592" max="3592" width="2.85546875" style="24" customWidth="1"/>
    <col min="3593" max="3593" width="1" style="24" customWidth="1"/>
    <col min="3594" max="3594" width="9.140625" style="24" customWidth="1"/>
    <col min="3595" max="3595" width="12.7109375" style="24" bestFit="1" customWidth="1"/>
    <col min="3596" max="3596" width="9.140625" style="24" customWidth="1"/>
    <col min="3597" max="3597" width="10.85546875" style="24" bestFit="1" customWidth="1"/>
    <col min="3598" max="3840" width="9.140625" style="24"/>
    <col min="3841" max="3841" width="17" style="24" bestFit="1" customWidth="1"/>
    <col min="3842" max="3842" width="2.42578125" style="24" customWidth="1"/>
    <col min="3843" max="3843" width="79.7109375" style="24" customWidth="1"/>
    <col min="3844" max="3846" width="14.5703125" style="24" customWidth="1"/>
    <col min="3847" max="3847" width="11.5703125" style="24" customWidth="1"/>
    <col min="3848" max="3848" width="2.85546875" style="24" customWidth="1"/>
    <col min="3849" max="3849" width="1" style="24" customWidth="1"/>
    <col min="3850" max="3850" width="9.140625" style="24" customWidth="1"/>
    <col min="3851" max="3851" width="12.7109375" style="24" bestFit="1" customWidth="1"/>
    <col min="3852" max="3852" width="9.140625" style="24" customWidth="1"/>
    <col min="3853" max="3853" width="10.85546875" style="24" bestFit="1" customWidth="1"/>
    <col min="3854" max="4096" width="9.140625" style="24"/>
    <col min="4097" max="4097" width="17" style="24" bestFit="1" customWidth="1"/>
    <col min="4098" max="4098" width="2.42578125" style="24" customWidth="1"/>
    <col min="4099" max="4099" width="79.7109375" style="24" customWidth="1"/>
    <col min="4100" max="4102" width="14.5703125" style="24" customWidth="1"/>
    <col min="4103" max="4103" width="11.5703125" style="24" customWidth="1"/>
    <col min="4104" max="4104" width="2.85546875" style="24" customWidth="1"/>
    <col min="4105" max="4105" width="1" style="24" customWidth="1"/>
    <col min="4106" max="4106" width="9.140625" style="24" customWidth="1"/>
    <col min="4107" max="4107" width="12.7109375" style="24" bestFit="1" customWidth="1"/>
    <col min="4108" max="4108" width="9.140625" style="24" customWidth="1"/>
    <col min="4109" max="4109" width="10.85546875" style="24" bestFit="1" customWidth="1"/>
    <col min="4110" max="4352" width="9.140625" style="24"/>
    <col min="4353" max="4353" width="17" style="24" bestFit="1" customWidth="1"/>
    <col min="4354" max="4354" width="2.42578125" style="24" customWidth="1"/>
    <col min="4355" max="4355" width="79.7109375" style="24" customWidth="1"/>
    <col min="4356" max="4358" width="14.5703125" style="24" customWidth="1"/>
    <col min="4359" max="4359" width="11.5703125" style="24" customWidth="1"/>
    <col min="4360" max="4360" width="2.85546875" style="24" customWidth="1"/>
    <col min="4361" max="4361" width="1" style="24" customWidth="1"/>
    <col min="4362" max="4362" width="9.140625" style="24" customWidth="1"/>
    <col min="4363" max="4363" width="12.7109375" style="24" bestFit="1" customWidth="1"/>
    <col min="4364" max="4364" width="9.140625" style="24" customWidth="1"/>
    <col min="4365" max="4365" width="10.85546875" style="24" bestFit="1" customWidth="1"/>
    <col min="4366" max="4608" width="9.140625" style="24"/>
    <col min="4609" max="4609" width="17" style="24" bestFit="1" customWidth="1"/>
    <col min="4610" max="4610" width="2.42578125" style="24" customWidth="1"/>
    <col min="4611" max="4611" width="79.7109375" style="24" customWidth="1"/>
    <col min="4612" max="4614" width="14.5703125" style="24" customWidth="1"/>
    <col min="4615" max="4615" width="11.5703125" style="24" customWidth="1"/>
    <col min="4616" max="4616" width="2.85546875" style="24" customWidth="1"/>
    <col min="4617" max="4617" width="1" style="24" customWidth="1"/>
    <col min="4618" max="4618" width="9.140625" style="24" customWidth="1"/>
    <col min="4619" max="4619" width="12.7109375" style="24" bestFit="1" customWidth="1"/>
    <col min="4620" max="4620" width="9.140625" style="24" customWidth="1"/>
    <col min="4621" max="4621" width="10.85546875" style="24" bestFit="1" customWidth="1"/>
    <col min="4622" max="4864" width="9.140625" style="24"/>
    <col min="4865" max="4865" width="17" style="24" bestFit="1" customWidth="1"/>
    <col min="4866" max="4866" width="2.42578125" style="24" customWidth="1"/>
    <col min="4867" max="4867" width="79.7109375" style="24" customWidth="1"/>
    <col min="4868" max="4870" width="14.5703125" style="24" customWidth="1"/>
    <col min="4871" max="4871" width="11.5703125" style="24" customWidth="1"/>
    <col min="4872" max="4872" width="2.85546875" style="24" customWidth="1"/>
    <col min="4873" max="4873" width="1" style="24" customWidth="1"/>
    <col min="4874" max="4874" width="9.140625" style="24" customWidth="1"/>
    <col min="4875" max="4875" width="12.7109375" style="24" bestFit="1" customWidth="1"/>
    <col min="4876" max="4876" width="9.140625" style="24" customWidth="1"/>
    <col min="4877" max="4877" width="10.85546875" style="24" bestFit="1" customWidth="1"/>
    <col min="4878" max="5120" width="9.140625" style="24"/>
    <col min="5121" max="5121" width="17" style="24" bestFit="1" customWidth="1"/>
    <col min="5122" max="5122" width="2.42578125" style="24" customWidth="1"/>
    <col min="5123" max="5123" width="79.7109375" style="24" customWidth="1"/>
    <col min="5124" max="5126" width="14.5703125" style="24" customWidth="1"/>
    <col min="5127" max="5127" width="11.5703125" style="24" customWidth="1"/>
    <col min="5128" max="5128" width="2.85546875" style="24" customWidth="1"/>
    <col min="5129" max="5129" width="1" style="24" customWidth="1"/>
    <col min="5130" max="5130" width="9.140625" style="24" customWidth="1"/>
    <col min="5131" max="5131" width="12.7109375" style="24" bestFit="1" customWidth="1"/>
    <col min="5132" max="5132" width="9.140625" style="24" customWidth="1"/>
    <col min="5133" max="5133" width="10.85546875" style="24" bestFit="1" customWidth="1"/>
    <col min="5134" max="5376" width="9.140625" style="24"/>
    <col min="5377" max="5377" width="17" style="24" bestFit="1" customWidth="1"/>
    <col min="5378" max="5378" width="2.42578125" style="24" customWidth="1"/>
    <col min="5379" max="5379" width="79.7109375" style="24" customWidth="1"/>
    <col min="5380" max="5382" width="14.5703125" style="24" customWidth="1"/>
    <col min="5383" max="5383" width="11.5703125" style="24" customWidth="1"/>
    <col min="5384" max="5384" width="2.85546875" style="24" customWidth="1"/>
    <col min="5385" max="5385" width="1" style="24" customWidth="1"/>
    <col min="5386" max="5386" width="9.140625" style="24" customWidth="1"/>
    <col min="5387" max="5387" width="12.7109375" style="24" bestFit="1" customWidth="1"/>
    <col min="5388" max="5388" width="9.140625" style="24" customWidth="1"/>
    <col min="5389" max="5389" width="10.85546875" style="24" bestFit="1" customWidth="1"/>
    <col min="5390" max="5632" width="9.140625" style="24"/>
    <col min="5633" max="5633" width="17" style="24" bestFit="1" customWidth="1"/>
    <col min="5634" max="5634" width="2.42578125" style="24" customWidth="1"/>
    <col min="5635" max="5635" width="79.7109375" style="24" customWidth="1"/>
    <col min="5636" max="5638" width="14.5703125" style="24" customWidth="1"/>
    <col min="5639" max="5639" width="11.5703125" style="24" customWidth="1"/>
    <col min="5640" max="5640" width="2.85546875" style="24" customWidth="1"/>
    <col min="5641" max="5641" width="1" style="24" customWidth="1"/>
    <col min="5642" max="5642" width="9.140625" style="24" customWidth="1"/>
    <col min="5643" max="5643" width="12.7109375" style="24" bestFit="1" customWidth="1"/>
    <col min="5644" max="5644" width="9.140625" style="24" customWidth="1"/>
    <col min="5645" max="5645" width="10.85546875" style="24" bestFit="1" customWidth="1"/>
    <col min="5646" max="5888" width="9.140625" style="24"/>
    <col min="5889" max="5889" width="17" style="24" bestFit="1" customWidth="1"/>
    <col min="5890" max="5890" width="2.42578125" style="24" customWidth="1"/>
    <col min="5891" max="5891" width="79.7109375" style="24" customWidth="1"/>
    <col min="5892" max="5894" width="14.5703125" style="24" customWidth="1"/>
    <col min="5895" max="5895" width="11.5703125" style="24" customWidth="1"/>
    <col min="5896" max="5896" width="2.85546875" style="24" customWidth="1"/>
    <col min="5897" max="5897" width="1" style="24" customWidth="1"/>
    <col min="5898" max="5898" width="9.140625" style="24" customWidth="1"/>
    <col min="5899" max="5899" width="12.7109375" style="24" bestFit="1" customWidth="1"/>
    <col min="5900" max="5900" width="9.140625" style="24" customWidth="1"/>
    <col min="5901" max="5901" width="10.85546875" style="24" bestFit="1" customWidth="1"/>
    <col min="5902" max="6144" width="9.140625" style="24"/>
    <col min="6145" max="6145" width="17" style="24" bestFit="1" customWidth="1"/>
    <col min="6146" max="6146" width="2.42578125" style="24" customWidth="1"/>
    <col min="6147" max="6147" width="79.7109375" style="24" customWidth="1"/>
    <col min="6148" max="6150" width="14.5703125" style="24" customWidth="1"/>
    <col min="6151" max="6151" width="11.5703125" style="24" customWidth="1"/>
    <col min="6152" max="6152" width="2.85546875" style="24" customWidth="1"/>
    <col min="6153" max="6153" width="1" style="24" customWidth="1"/>
    <col min="6154" max="6154" width="9.140625" style="24" customWidth="1"/>
    <col min="6155" max="6155" width="12.7109375" style="24" bestFit="1" customWidth="1"/>
    <col min="6156" max="6156" width="9.140625" style="24" customWidth="1"/>
    <col min="6157" max="6157" width="10.85546875" style="24" bestFit="1" customWidth="1"/>
    <col min="6158" max="6400" width="9.140625" style="24"/>
    <col min="6401" max="6401" width="17" style="24" bestFit="1" customWidth="1"/>
    <col min="6402" max="6402" width="2.42578125" style="24" customWidth="1"/>
    <col min="6403" max="6403" width="79.7109375" style="24" customWidth="1"/>
    <col min="6404" max="6406" width="14.5703125" style="24" customWidth="1"/>
    <col min="6407" max="6407" width="11.5703125" style="24" customWidth="1"/>
    <col min="6408" max="6408" width="2.85546875" style="24" customWidth="1"/>
    <col min="6409" max="6409" width="1" style="24" customWidth="1"/>
    <col min="6410" max="6410" width="9.140625" style="24" customWidth="1"/>
    <col min="6411" max="6411" width="12.7109375" style="24" bestFit="1" customWidth="1"/>
    <col min="6412" max="6412" width="9.140625" style="24" customWidth="1"/>
    <col min="6413" max="6413" width="10.85546875" style="24" bestFit="1" customWidth="1"/>
    <col min="6414" max="6656" width="9.140625" style="24"/>
    <col min="6657" max="6657" width="17" style="24" bestFit="1" customWidth="1"/>
    <col min="6658" max="6658" width="2.42578125" style="24" customWidth="1"/>
    <col min="6659" max="6659" width="79.7109375" style="24" customWidth="1"/>
    <col min="6660" max="6662" width="14.5703125" style="24" customWidth="1"/>
    <col min="6663" max="6663" width="11.5703125" style="24" customWidth="1"/>
    <col min="6664" max="6664" width="2.85546875" style="24" customWidth="1"/>
    <col min="6665" max="6665" width="1" style="24" customWidth="1"/>
    <col min="6666" max="6666" width="9.140625" style="24" customWidth="1"/>
    <col min="6667" max="6667" width="12.7109375" style="24" bestFit="1" customWidth="1"/>
    <col min="6668" max="6668" width="9.140625" style="24" customWidth="1"/>
    <col min="6669" max="6669" width="10.85546875" style="24" bestFit="1" customWidth="1"/>
    <col min="6670" max="6912" width="9.140625" style="24"/>
    <col min="6913" max="6913" width="17" style="24" bestFit="1" customWidth="1"/>
    <col min="6914" max="6914" width="2.42578125" style="24" customWidth="1"/>
    <col min="6915" max="6915" width="79.7109375" style="24" customWidth="1"/>
    <col min="6916" max="6918" width="14.5703125" style="24" customWidth="1"/>
    <col min="6919" max="6919" width="11.5703125" style="24" customWidth="1"/>
    <col min="6920" max="6920" width="2.85546875" style="24" customWidth="1"/>
    <col min="6921" max="6921" width="1" style="24" customWidth="1"/>
    <col min="6922" max="6922" width="9.140625" style="24" customWidth="1"/>
    <col min="6923" max="6923" width="12.7109375" style="24" bestFit="1" customWidth="1"/>
    <col min="6924" max="6924" width="9.140625" style="24" customWidth="1"/>
    <col min="6925" max="6925" width="10.85546875" style="24" bestFit="1" customWidth="1"/>
    <col min="6926" max="7168" width="9.140625" style="24"/>
    <col min="7169" max="7169" width="17" style="24" bestFit="1" customWidth="1"/>
    <col min="7170" max="7170" width="2.42578125" style="24" customWidth="1"/>
    <col min="7171" max="7171" width="79.7109375" style="24" customWidth="1"/>
    <col min="7172" max="7174" width="14.5703125" style="24" customWidth="1"/>
    <col min="7175" max="7175" width="11.5703125" style="24" customWidth="1"/>
    <col min="7176" max="7176" width="2.85546875" style="24" customWidth="1"/>
    <col min="7177" max="7177" width="1" style="24" customWidth="1"/>
    <col min="7178" max="7178" width="9.140625" style="24" customWidth="1"/>
    <col min="7179" max="7179" width="12.7109375" style="24" bestFit="1" customWidth="1"/>
    <col min="7180" max="7180" width="9.140625" style="24" customWidth="1"/>
    <col min="7181" max="7181" width="10.85546875" style="24" bestFit="1" customWidth="1"/>
    <col min="7182" max="7424" width="9.140625" style="24"/>
    <col min="7425" max="7425" width="17" style="24" bestFit="1" customWidth="1"/>
    <col min="7426" max="7426" width="2.42578125" style="24" customWidth="1"/>
    <col min="7427" max="7427" width="79.7109375" style="24" customWidth="1"/>
    <col min="7428" max="7430" width="14.5703125" style="24" customWidth="1"/>
    <col min="7431" max="7431" width="11.5703125" style="24" customWidth="1"/>
    <col min="7432" max="7432" width="2.85546875" style="24" customWidth="1"/>
    <col min="7433" max="7433" width="1" style="24" customWidth="1"/>
    <col min="7434" max="7434" width="9.140625" style="24" customWidth="1"/>
    <col min="7435" max="7435" width="12.7109375" style="24" bestFit="1" customWidth="1"/>
    <col min="7436" max="7436" width="9.140625" style="24" customWidth="1"/>
    <col min="7437" max="7437" width="10.85546875" style="24" bestFit="1" customWidth="1"/>
    <col min="7438" max="7680" width="9.140625" style="24"/>
    <col min="7681" max="7681" width="17" style="24" bestFit="1" customWidth="1"/>
    <col min="7682" max="7682" width="2.42578125" style="24" customWidth="1"/>
    <col min="7683" max="7683" width="79.7109375" style="24" customWidth="1"/>
    <col min="7684" max="7686" width="14.5703125" style="24" customWidth="1"/>
    <col min="7687" max="7687" width="11.5703125" style="24" customWidth="1"/>
    <col min="7688" max="7688" width="2.85546875" style="24" customWidth="1"/>
    <col min="7689" max="7689" width="1" style="24" customWidth="1"/>
    <col min="7690" max="7690" width="9.140625" style="24" customWidth="1"/>
    <col min="7691" max="7691" width="12.7109375" style="24" bestFit="1" customWidth="1"/>
    <col min="7692" max="7692" width="9.140625" style="24" customWidth="1"/>
    <col min="7693" max="7693" width="10.85546875" style="24" bestFit="1" customWidth="1"/>
    <col min="7694" max="7936" width="9.140625" style="24"/>
    <col min="7937" max="7937" width="17" style="24" bestFit="1" customWidth="1"/>
    <col min="7938" max="7938" width="2.42578125" style="24" customWidth="1"/>
    <col min="7939" max="7939" width="79.7109375" style="24" customWidth="1"/>
    <col min="7940" max="7942" width="14.5703125" style="24" customWidth="1"/>
    <col min="7943" max="7943" width="11.5703125" style="24" customWidth="1"/>
    <col min="7944" max="7944" width="2.85546875" style="24" customWidth="1"/>
    <col min="7945" max="7945" width="1" style="24" customWidth="1"/>
    <col min="7946" max="7946" width="9.140625" style="24" customWidth="1"/>
    <col min="7947" max="7947" width="12.7109375" style="24" bestFit="1" customWidth="1"/>
    <col min="7948" max="7948" width="9.140625" style="24" customWidth="1"/>
    <col min="7949" max="7949" width="10.85546875" style="24" bestFit="1" customWidth="1"/>
    <col min="7950" max="8192" width="9.140625" style="24"/>
    <col min="8193" max="8193" width="17" style="24" bestFit="1" customWidth="1"/>
    <col min="8194" max="8194" width="2.42578125" style="24" customWidth="1"/>
    <col min="8195" max="8195" width="79.7109375" style="24" customWidth="1"/>
    <col min="8196" max="8198" width="14.5703125" style="24" customWidth="1"/>
    <col min="8199" max="8199" width="11.5703125" style="24" customWidth="1"/>
    <col min="8200" max="8200" width="2.85546875" style="24" customWidth="1"/>
    <col min="8201" max="8201" width="1" style="24" customWidth="1"/>
    <col min="8202" max="8202" width="9.140625" style="24" customWidth="1"/>
    <col min="8203" max="8203" width="12.7109375" style="24" bestFit="1" customWidth="1"/>
    <col min="8204" max="8204" width="9.140625" style="24" customWidth="1"/>
    <col min="8205" max="8205" width="10.85546875" style="24" bestFit="1" customWidth="1"/>
    <col min="8206" max="8448" width="9.140625" style="24"/>
    <col min="8449" max="8449" width="17" style="24" bestFit="1" customWidth="1"/>
    <col min="8450" max="8450" width="2.42578125" style="24" customWidth="1"/>
    <col min="8451" max="8451" width="79.7109375" style="24" customWidth="1"/>
    <col min="8452" max="8454" width="14.5703125" style="24" customWidth="1"/>
    <col min="8455" max="8455" width="11.5703125" style="24" customWidth="1"/>
    <col min="8456" max="8456" width="2.85546875" style="24" customWidth="1"/>
    <col min="8457" max="8457" width="1" style="24" customWidth="1"/>
    <col min="8458" max="8458" width="9.140625" style="24" customWidth="1"/>
    <col min="8459" max="8459" width="12.7109375" style="24" bestFit="1" customWidth="1"/>
    <col min="8460" max="8460" width="9.140625" style="24" customWidth="1"/>
    <col min="8461" max="8461" width="10.85546875" style="24" bestFit="1" customWidth="1"/>
    <col min="8462" max="8704" width="9.140625" style="24"/>
    <col min="8705" max="8705" width="17" style="24" bestFit="1" customWidth="1"/>
    <col min="8706" max="8706" width="2.42578125" style="24" customWidth="1"/>
    <col min="8707" max="8707" width="79.7109375" style="24" customWidth="1"/>
    <col min="8708" max="8710" width="14.5703125" style="24" customWidth="1"/>
    <col min="8711" max="8711" width="11.5703125" style="24" customWidth="1"/>
    <col min="8712" max="8712" width="2.85546875" style="24" customWidth="1"/>
    <col min="8713" max="8713" width="1" style="24" customWidth="1"/>
    <col min="8714" max="8714" width="9.140625" style="24" customWidth="1"/>
    <col min="8715" max="8715" width="12.7109375" style="24" bestFit="1" customWidth="1"/>
    <col min="8716" max="8716" width="9.140625" style="24" customWidth="1"/>
    <col min="8717" max="8717" width="10.85546875" style="24" bestFit="1" customWidth="1"/>
    <col min="8718" max="8960" width="9.140625" style="24"/>
    <col min="8961" max="8961" width="17" style="24" bestFit="1" customWidth="1"/>
    <col min="8962" max="8962" width="2.42578125" style="24" customWidth="1"/>
    <col min="8963" max="8963" width="79.7109375" style="24" customWidth="1"/>
    <col min="8964" max="8966" width="14.5703125" style="24" customWidth="1"/>
    <col min="8967" max="8967" width="11.5703125" style="24" customWidth="1"/>
    <col min="8968" max="8968" width="2.85546875" style="24" customWidth="1"/>
    <col min="8969" max="8969" width="1" style="24" customWidth="1"/>
    <col min="8970" max="8970" width="9.140625" style="24" customWidth="1"/>
    <col min="8971" max="8971" width="12.7109375" style="24" bestFit="1" customWidth="1"/>
    <col min="8972" max="8972" width="9.140625" style="24" customWidth="1"/>
    <col min="8973" max="8973" width="10.85546875" style="24" bestFit="1" customWidth="1"/>
    <col min="8974" max="9216" width="9.140625" style="24"/>
    <col min="9217" max="9217" width="17" style="24" bestFit="1" customWidth="1"/>
    <col min="9218" max="9218" width="2.42578125" style="24" customWidth="1"/>
    <col min="9219" max="9219" width="79.7109375" style="24" customWidth="1"/>
    <col min="9220" max="9222" width="14.5703125" style="24" customWidth="1"/>
    <col min="9223" max="9223" width="11.5703125" style="24" customWidth="1"/>
    <col min="9224" max="9224" width="2.85546875" style="24" customWidth="1"/>
    <col min="9225" max="9225" width="1" style="24" customWidth="1"/>
    <col min="9226" max="9226" width="9.140625" style="24" customWidth="1"/>
    <col min="9227" max="9227" width="12.7109375" style="24" bestFit="1" customWidth="1"/>
    <col min="9228" max="9228" width="9.140625" style="24" customWidth="1"/>
    <col min="9229" max="9229" width="10.85546875" style="24" bestFit="1" customWidth="1"/>
    <col min="9230" max="9472" width="9.140625" style="24"/>
    <col min="9473" max="9473" width="17" style="24" bestFit="1" customWidth="1"/>
    <col min="9474" max="9474" width="2.42578125" style="24" customWidth="1"/>
    <col min="9475" max="9475" width="79.7109375" style="24" customWidth="1"/>
    <col min="9476" max="9478" width="14.5703125" style="24" customWidth="1"/>
    <col min="9479" max="9479" width="11.5703125" style="24" customWidth="1"/>
    <col min="9480" max="9480" width="2.85546875" style="24" customWidth="1"/>
    <col min="9481" max="9481" width="1" style="24" customWidth="1"/>
    <col min="9482" max="9482" width="9.140625" style="24" customWidth="1"/>
    <col min="9483" max="9483" width="12.7109375" style="24" bestFit="1" customWidth="1"/>
    <col min="9484" max="9484" width="9.140625" style="24" customWidth="1"/>
    <col min="9485" max="9485" width="10.85546875" style="24" bestFit="1" customWidth="1"/>
    <col min="9486" max="9728" width="9.140625" style="24"/>
    <col min="9729" max="9729" width="17" style="24" bestFit="1" customWidth="1"/>
    <col min="9730" max="9730" width="2.42578125" style="24" customWidth="1"/>
    <col min="9731" max="9731" width="79.7109375" style="24" customWidth="1"/>
    <col min="9732" max="9734" width="14.5703125" style="24" customWidth="1"/>
    <col min="9735" max="9735" width="11.5703125" style="24" customWidth="1"/>
    <col min="9736" max="9736" width="2.85546875" style="24" customWidth="1"/>
    <col min="9737" max="9737" width="1" style="24" customWidth="1"/>
    <col min="9738" max="9738" width="9.140625" style="24" customWidth="1"/>
    <col min="9739" max="9739" width="12.7109375" style="24" bestFit="1" customWidth="1"/>
    <col min="9740" max="9740" width="9.140625" style="24" customWidth="1"/>
    <col min="9741" max="9741" width="10.85546875" style="24" bestFit="1" customWidth="1"/>
    <col min="9742" max="9984" width="9.140625" style="24"/>
    <col min="9985" max="9985" width="17" style="24" bestFit="1" customWidth="1"/>
    <col min="9986" max="9986" width="2.42578125" style="24" customWidth="1"/>
    <col min="9987" max="9987" width="79.7109375" style="24" customWidth="1"/>
    <col min="9988" max="9990" width="14.5703125" style="24" customWidth="1"/>
    <col min="9991" max="9991" width="11.5703125" style="24" customWidth="1"/>
    <col min="9992" max="9992" width="2.85546875" style="24" customWidth="1"/>
    <col min="9993" max="9993" width="1" style="24" customWidth="1"/>
    <col min="9994" max="9994" width="9.140625" style="24" customWidth="1"/>
    <col min="9995" max="9995" width="12.7109375" style="24" bestFit="1" customWidth="1"/>
    <col min="9996" max="9996" width="9.140625" style="24" customWidth="1"/>
    <col min="9997" max="9997" width="10.85546875" style="24" bestFit="1" customWidth="1"/>
    <col min="9998" max="10240" width="9.140625" style="24"/>
    <col min="10241" max="10241" width="17" style="24" bestFit="1" customWidth="1"/>
    <col min="10242" max="10242" width="2.42578125" style="24" customWidth="1"/>
    <col min="10243" max="10243" width="79.7109375" style="24" customWidth="1"/>
    <col min="10244" max="10246" width="14.5703125" style="24" customWidth="1"/>
    <col min="10247" max="10247" width="11.5703125" style="24" customWidth="1"/>
    <col min="10248" max="10248" width="2.85546875" style="24" customWidth="1"/>
    <col min="10249" max="10249" width="1" style="24" customWidth="1"/>
    <col min="10250" max="10250" width="9.140625" style="24" customWidth="1"/>
    <col min="10251" max="10251" width="12.7109375" style="24" bestFit="1" customWidth="1"/>
    <col min="10252" max="10252" width="9.140625" style="24" customWidth="1"/>
    <col min="10253" max="10253" width="10.85546875" style="24" bestFit="1" customWidth="1"/>
    <col min="10254" max="10496" width="9.140625" style="24"/>
    <col min="10497" max="10497" width="17" style="24" bestFit="1" customWidth="1"/>
    <col min="10498" max="10498" width="2.42578125" style="24" customWidth="1"/>
    <col min="10499" max="10499" width="79.7109375" style="24" customWidth="1"/>
    <col min="10500" max="10502" width="14.5703125" style="24" customWidth="1"/>
    <col min="10503" max="10503" width="11.5703125" style="24" customWidth="1"/>
    <col min="10504" max="10504" width="2.85546875" style="24" customWidth="1"/>
    <col min="10505" max="10505" width="1" style="24" customWidth="1"/>
    <col min="10506" max="10506" width="9.140625" style="24" customWidth="1"/>
    <col min="10507" max="10507" width="12.7109375" style="24" bestFit="1" customWidth="1"/>
    <col min="10508" max="10508" width="9.140625" style="24" customWidth="1"/>
    <col min="10509" max="10509" width="10.85546875" style="24" bestFit="1" customWidth="1"/>
    <col min="10510" max="10752" width="9.140625" style="24"/>
    <col min="10753" max="10753" width="17" style="24" bestFit="1" customWidth="1"/>
    <col min="10754" max="10754" width="2.42578125" style="24" customWidth="1"/>
    <col min="10755" max="10755" width="79.7109375" style="24" customWidth="1"/>
    <col min="10756" max="10758" width="14.5703125" style="24" customWidth="1"/>
    <col min="10759" max="10759" width="11.5703125" style="24" customWidth="1"/>
    <col min="10760" max="10760" width="2.85546875" style="24" customWidth="1"/>
    <col min="10761" max="10761" width="1" style="24" customWidth="1"/>
    <col min="10762" max="10762" width="9.140625" style="24" customWidth="1"/>
    <col min="10763" max="10763" width="12.7109375" style="24" bestFit="1" customWidth="1"/>
    <col min="10764" max="10764" width="9.140625" style="24" customWidth="1"/>
    <col min="10765" max="10765" width="10.85546875" style="24" bestFit="1" customWidth="1"/>
    <col min="10766" max="11008" width="9.140625" style="24"/>
    <col min="11009" max="11009" width="17" style="24" bestFit="1" customWidth="1"/>
    <col min="11010" max="11010" width="2.42578125" style="24" customWidth="1"/>
    <col min="11011" max="11011" width="79.7109375" style="24" customWidth="1"/>
    <col min="11012" max="11014" width="14.5703125" style="24" customWidth="1"/>
    <col min="11015" max="11015" width="11.5703125" style="24" customWidth="1"/>
    <col min="11016" max="11016" width="2.85546875" style="24" customWidth="1"/>
    <col min="11017" max="11017" width="1" style="24" customWidth="1"/>
    <col min="11018" max="11018" width="9.140625" style="24" customWidth="1"/>
    <col min="11019" max="11019" width="12.7109375" style="24" bestFit="1" customWidth="1"/>
    <col min="11020" max="11020" width="9.140625" style="24" customWidth="1"/>
    <col min="11021" max="11021" width="10.85546875" style="24" bestFit="1" customWidth="1"/>
    <col min="11022" max="11264" width="9.140625" style="24"/>
    <col min="11265" max="11265" width="17" style="24" bestFit="1" customWidth="1"/>
    <col min="11266" max="11266" width="2.42578125" style="24" customWidth="1"/>
    <col min="11267" max="11267" width="79.7109375" style="24" customWidth="1"/>
    <col min="11268" max="11270" width="14.5703125" style="24" customWidth="1"/>
    <col min="11271" max="11271" width="11.5703125" style="24" customWidth="1"/>
    <col min="11272" max="11272" width="2.85546875" style="24" customWidth="1"/>
    <col min="11273" max="11273" width="1" style="24" customWidth="1"/>
    <col min="11274" max="11274" width="9.140625" style="24" customWidth="1"/>
    <col min="11275" max="11275" width="12.7109375" style="24" bestFit="1" customWidth="1"/>
    <col min="11276" max="11276" width="9.140625" style="24" customWidth="1"/>
    <col min="11277" max="11277" width="10.85546875" style="24" bestFit="1" customWidth="1"/>
    <col min="11278" max="11520" width="9.140625" style="24"/>
    <col min="11521" max="11521" width="17" style="24" bestFit="1" customWidth="1"/>
    <col min="11522" max="11522" width="2.42578125" style="24" customWidth="1"/>
    <col min="11523" max="11523" width="79.7109375" style="24" customWidth="1"/>
    <col min="11524" max="11526" width="14.5703125" style="24" customWidth="1"/>
    <col min="11527" max="11527" width="11.5703125" style="24" customWidth="1"/>
    <col min="11528" max="11528" width="2.85546875" style="24" customWidth="1"/>
    <col min="11529" max="11529" width="1" style="24" customWidth="1"/>
    <col min="11530" max="11530" width="9.140625" style="24" customWidth="1"/>
    <col min="11531" max="11531" width="12.7109375" style="24" bestFit="1" customWidth="1"/>
    <col min="11532" max="11532" width="9.140625" style="24" customWidth="1"/>
    <col min="11533" max="11533" width="10.85546875" style="24" bestFit="1" customWidth="1"/>
    <col min="11534" max="11776" width="9.140625" style="24"/>
    <col min="11777" max="11777" width="17" style="24" bestFit="1" customWidth="1"/>
    <col min="11778" max="11778" width="2.42578125" style="24" customWidth="1"/>
    <col min="11779" max="11779" width="79.7109375" style="24" customWidth="1"/>
    <col min="11780" max="11782" width="14.5703125" style="24" customWidth="1"/>
    <col min="11783" max="11783" width="11.5703125" style="24" customWidth="1"/>
    <col min="11784" max="11784" width="2.85546875" style="24" customWidth="1"/>
    <col min="11785" max="11785" width="1" style="24" customWidth="1"/>
    <col min="11786" max="11786" width="9.140625" style="24" customWidth="1"/>
    <col min="11787" max="11787" width="12.7109375" style="24" bestFit="1" customWidth="1"/>
    <col min="11788" max="11788" width="9.140625" style="24" customWidth="1"/>
    <col min="11789" max="11789" width="10.85546875" style="24" bestFit="1" customWidth="1"/>
    <col min="11790" max="12032" width="9.140625" style="24"/>
    <col min="12033" max="12033" width="17" style="24" bestFit="1" customWidth="1"/>
    <col min="12034" max="12034" width="2.42578125" style="24" customWidth="1"/>
    <col min="12035" max="12035" width="79.7109375" style="24" customWidth="1"/>
    <col min="12036" max="12038" width="14.5703125" style="24" customWidth="1"/>
    <col min="12039" max="12039" width="11.5703125" style="24" customWidth="1"/>
    <col min="12040" max="12040" width="2.85546875" style="24" customWidth="1"/>
    <col min="12041" max="12041" width="1" style="24" customWidth="1"/>
    <col min="12042" max="12042" width="9.140625" style="24" customWidth="1"/>
    <col min="12043" max="12043" width="12.7109375" style="24" bestFit="1" customWidth="1"/>
    <col min="12044" max="12044" width="9.140625" style="24" customWidth="1"/>
    <col min="12045" max="12045" width="10.85546875" style="24" bestFit="1" customWidth="1"/>
    <col min="12046" max="12288" width="9.140625" style="24"/>
    <col min="12289" max="12289" width="17" style="24" bestFit="1" customWidth="1"/>
    <col min="12290" max="12290" width="2.42578125" style="24" customWidth="1"/>
    <col min="12291" max="12291" width="79.7109375" style="24" customWidth="1"/>
    <col min="12292" max="12294" width="14.5703125" style="24" customWidth="1"/>
    <col min="12295" max="12295" width="11.5703125" style="24" customWidth="1"/>
    <col min="12296" max="12296" width="2.85546875" style="24" customWidth="1"/>
    <col min="12297" max="12297" width="1" style="24" customWidth="1"/>
    <col min="12298" max="12298" width="9.140625" style="24" customWidth="1"/>
    <col min="12299" max="12299" width="12.7109375" style="24" bestFit="1" customWidth="1"/>
    <col min="12300" max="12300" width="9.140625" style="24" customWidth="1"/>
    <col min="12301" max="12301" width="10.85546875" style="24" bestFit="1" customWidth="1"/>
    <col min="12302" max="12544" width="9.140625" style="24"/>
    <col min="12545" max="12545" width="17" style="24" bestFit="1" customWidth="1"/>
    <col min="12546" max="12546" width="2.42578125" style="24" customWidth="1"/>
    <col min="12547" max="12547" width="79.7109375" style="24" customWidth="1"/>
    <col min="12548" max="12550" width="14.5703125" style="24" customWidth="1"/>
    <col min="12551" max="12551" width="11.5703125" style="24" customWidth="1"/>
    <col min="12552" max="12552" width="2.85546875" style="24" customWidth="1"/>
    <col min="12553" max="12553" width="1" style="24" customWidth="1"/>
    <col min="12554" max="12554" width="9.140625" style="24" customWidth="1"/>
    <col min="12555" max="12555" width="12.7109375" style="24" bestFit="1" customWidth="1"/>
    <col min="12556" max="12556" width="9.140625" style="24" customWidth="1"/>
    <col min="12557" max="12557" width="10.85546875" style="24" bestFit="1" customWidth="1"/>
    <col min="12558" max="12800" width="9.140625" style="24"/>
    <col min="12801" max="12801" width="17" style="24" bestFit="1" customWidth="1"/>
    <col min="12802" max="12802" width="2.42578125" style="24" customWidth="1"/>
    <col min="12803" max="12803" width="79.7109375" style="24" customWidth="1"/>
    <col min="12804" max="12806" width="14.5703125" style="24" customWidth="1"/>
    <col min="12807" max="12807" width="11.5703125" style="24" customWidth="1"/>
    <col min="12808" max="12808" width="2.85546875" style="24" customWidth="1"/>
    <col min="12809" max="12809" width="1" style="24" customWidth="1"/>
    <col min="12810" max="12810" width="9.140625" style="24" customWidth="1"/>
    <col min="12811" max="12811" width="12.7109375" style="24" bestFit="1" customWidth="1"/>
    <col min="12812" max="12812" width="9.140625" style="24" customWidth="1"/>
    <col min="12813" max="12813" width="10.85546875" style="24" bestFit="1" customWidth="1"/>
    <col min="12814" max="13056" width="9.140625" style="24"/>
    <col min="13057" max="13057" width="17" style="24" bestFit="1" customWidth="1"/>
    <col min="13058" max="13058" width="2.42578125" style="24" customWidth="1"/>
    <col min="13059" max="13059" width="79.7109375" style="24" customWidth="1"/>
    <col min="13060" max="13062" width="14.5703125" style="24" customWidth="1"/>
    <col min="13063" max="13063" width="11.5703125" style="24" customWidth="1"/>
    <col min="13064" max="13064" width="2.85546875" style="24" customWidth="1"/>
    <col min="13065" max="13065" width="1" style="24" customWidth="1"/>
    <col min="13066" max="13066" width="9.140625" style="24" customWidth="1"/>
    <col min="13067" max="13067" width="12.7109375" style="24" bestFit="1" customWidth="1"/>
    <col min="13068" max="13068" width="9.140625" style="24" customWidth="1"/>
    <col min="13069" max="13069" width="10.85546875" style="24" bestFit="1" customWidth="1"/>
    <col min="13070" max="13312" width="9.140625" style="24"/>
    <col min="13313" max="13313" width="17" style="24" bestFit="1" customWidth="1"/>
    <col min="13314" max="13314" width="2.42578125" style="24" customWidth="1"/>
    <col min="13315" max="13315" width="79.7109375" style="24" customWidth="1"/>
    <col min="13316" max="13318" width="14.5703125" style="24" customWidth="1"/>
    <col min="13319" max="13319" width="11.5703125" style="24" customWidth="1"/>
    <col min="13320" max="13320" width="2.85546875" style="24" customWidth="1"/>
    <col min="13321" max="13321" width="1" style="24" customWidth="1"/>
    <col min="13322" max="13322" width="9.140625" style="24" customWidth="1"/>
    <col min="13323" max="13323" width="12.7109375" style="24" bestFit="1" customWidth="1"/>
    <col min="13324" max="13324" width="9.140625" style="24" customWidth="1"/>
    <col min="13325" max="13325" width="10.85546875" style="24" bestFit="1" customWidth="1"/>
    <col min="13326" max="13568" width="9.140625" style="24"/>
    <col min="13569" max="13569" width="17" style="24" bestFit="1" customWidth="1"/>
    <col min="13570" max="13570" width="2.42578125" style="24" customWidth="1"/>
    <col min="13571" max="13571" width="79.7109375" style="24" customWidth="1"/>
    <col min="13572" max="13574" width="14.5703125" style="24" customWidth="1"/>
    <col min="13575" max="13575" width="11.5703125" style="24" customWidth="1"/>
    <col min="13576" max="13576" width="2.85546875" style="24" customWidth="1"/>
    <col min="13577" max="13577" width="1" style="24" customWidth="1"/>
    <col min="13578" max="13578" width="9.140625" style="24" customWidth="1"/>
    <col min="13579" max="13579" width="12.7109375" style="24" bestFit="1" customWidth="1"/>
    <col min="13580" max="13580" width="9.140625" style="24" customWidth="1"/>
    <col min="13581" max="13581" width="10.85546875" style="24" bestFit="1" customWidth="1"/>
    <col min="13582" max="13824" width="9.140625" style="24"/>
    <col min="13825" max="13825" width="17" style="24" bestFit="1" customWidth="1"/>
    <col min="13826" max="13826" width="2.42578125" style="24" customWidth="1"/>
    <col min="13827" max="13827" width="79.7109375" style="24" customWidth="1"/>
    <col min="13828" max="13830" width="14.5703125" style="24" customWidth="1"/>
    <col min="13831" max="13831" width="11.5703125" style="24" customWidth="1"/>
    <col min="13832" max="13832" width="2.85546875" style="24" customWidth="1"/>
    <col min="13833" max="13833" width="1" style="24" customWidth="1"/>
    <col min="13834" max="13834" width="9.140625" style="24" customWidth="1"/>
    <col min="13835" max="13835" width="12.7109375" style="24" bestFit="1" customWidth="1"/>
    <col min="13836" max="13836" width="9.140625" style="24" customWidth="1"/>
    <col min="13837" max="13837" width="10.85546875" style="24" bestFit="1" customWidth="1"/>
    <col min="13838" max="14080" width="9.140625" style="24"/>
    <col min="14081" max="14081" width="17" style="24" bestFit="1" customWidth="1"/>
    <col min="14082" max="14082" width="2.42578125" style="24" customWidth="1"/>
    <col min="14083" max="14083" width="79.7109375" style="24" customWidth="1"/>
    <col min="14084" max="14086" width="14.5703125" style="24" customWidth="1"/>
    <col min="14087" max="14087" width="11.5703125" style="24" customWidth="1"/>
    <col min="14088" max="14088" width="2.85546875" style="24" customWidth="1"/>
    <col min="14089" max="14089" width="1" style="24" customWidth="1"/>
    <col min="14090" max="14090" width="9.140625" style="24" customWidth="1"/>
    <col min="14091" max="14091" width="12.7109375" style="24" bestFit="1" customWidth="1"/>
    <col min="14092" max="14092" width="9.140625" style="24" customWidth="1"/>
    <col min="14093" max="14093" width="10.85546875" style="24" bestFit="1" customWidth="1"/>
    <col min="14094" max="14336" width="9.140625" style="24"/>
    <col min="14337" max="14337" width="17" style="24" bestFit="1" customWidth="1"/>
    <col min="14338" max="14338" width="2.42578125" style="24" customWidth="1"/>
    <col min="14339" max="14339" width="79.7109375" style="24" customWidth="1"/>
    <col min="14340" max="14342" width="14.5703125" style="24" customWidth="1"/>
    <col min="14343" max="14343" width="11.5703125" style="24" customWidth="1"/>
    <col min="14344" max="14344" width="2.85546875" style="24" customWidth="1"/>
    <col min="14345" max="14345" width="1" style="24" customWidth="1"/>
    <col min="14346" max="14346" width="9.140625" style="24" customWidth="1"/>
    <col min="14347" max="14347" width="12.7109375" style="24" bestFit="1" customWidth="1"/>
    <col min="14348" max="14348" width="9.140625" style="24" customWidth="1"/>
    <col min="14349" max="14349" width="10.85546875" style="24" bestFit="1" customWidth="1"/>
    <col min="14350" max="14592" width="9.140625" style="24"/>
    <col min="14593" max="14593" width="17" style="24" bestFit="1" customWidth="1"/>
    <col min="14594" max="14594" width="2.42578125" style="24" customWidth="1"/>
    <col min="14595" max="14595" width="79.7109375" style="24" customWidth="1"/>
    <col min="14596" max="14598" width="14.5703125" style="24" customWidth="1"/>
    <col min="14599" max="14599" width="11.5703125" style="24" customWidth="1"/>
    <col min="14600" max="14600" width="2.85546875" style="24" customWidth="1"/>
    <col min="14601" max="14601" width="1" style="24" customWidth="1"/>
    <col min="14602" max="14602" width="9.140625" style="24" customWidth="1"/>
    <col min="14603" max="14603" width="12.7109375" style="24" bestFit="1" customWidth="1"/>
    <col min="14604" max="14604" width="9.140625" style="24" customWidth="1"/>
    <col min="14605" max="14605" width="10.85546875" style="24" bestFit="1" customWidth="1"/>
    <col min="14606" max="14848" width="9.140625" style="24"/>
    <col min="14849" max="14849" width="17" style="24" bestFit="1" customWidth="1"/>
    <col min="14850" max="14850" width="2.42578125" style="24" customWidth="1"/>
    <col min="14851" max="14851" width="79.7109375" style="24" customWidth="1"/>
    <col min="14852" max="14854" width="14.5703125" style="24" customWidth="1"/>
    <col min="14855" max="14855" width="11.5703125" style="24" customWidth="1"/>
    <col min="14856" max="14856" width="2.85546875" style="24" customWidth="1"/>
    <col min="14857" max="14857" width="1" style="24" customWidth="1"/>
    <col min="14858" max="14858" width="9.140625" style="24" customWidth="1"/>
    <col min="14859" max="14859" width="12.7109375" style="24" bestFit="1" customWidth="1"/>
    <col min="14860" max="14860" width="9.140625" style="24" customWidth="1"/>
    <col min="14861" max="14861" width="10.85546875" style="24" bestFit="1" customWidth="1"/>
    <col min="14862" max="15104" width="9.140625" style="24"/>
    <col min="15105" max="15105" width="17" style="24" bestFit="1" customWidth="1"/>
    <col min="15106" max="15106" width="2.42578125" style="24" customWidth="1"/>
    <col min="15107" max="15107" width="79.7109375" style="24" customWidth="1"/>
    <col min="15108" max="15110" width="14.5703125" style="24" customWidth="1"/>
    <col min="15111" max="15111" width="11.5703125" style="24" customWidth="1"/>
    <col min="15112" max="15112" width="2.85546875" style="24" customWidth="1"/>
    <col min="15113" max="15113" width="1" style="24" customWidth="1"/>
    <col min="15114" max="15114" width="9.140625" style="24" customWidth="1"/>
    <col min="15115" max="15115" width="12.7109375" style="24" bestFit="1" customWidth="1"/>
    <col min="15116" max="15116" width="9.140625" style="24" customWidth="1"/>
    <col min="15117" max="15117" width="10.85546875" style="24" bestFit="1" customWidth="1"/>
    <col min="15118" max="15360" width="9.140625" style="24"/>
    <col min="15361" max="15361" width="17" style="24" bestFit="1" customWidth="1"/>
    <col min="15362" max="15362" width="2.42578125" style="24" customWidth="1"/>
    <col min="15363" max="15363" width="79.7109375" style="24" customWidth="1"/>
    <col min="15364" max="15366" width="14.5703125" style="24" customWidth="1"/>
    <col min="15367" max="15367" width="11.5703125" style="24" customWidth="1"/>
    <col min="15368" max="15368" width="2.85546875" style="24" customWidth="1"/>
    <col min="15369" max="15369" width="1" style="24" customWidth="1"/>
    <col min="15370" max="15370" width="9.140625" style="24" customWidth="1"/>
    <col min="15371" max="15371" width="12.7109375" style="24" bestFit="1" customWidth="1"/>
    <col min="15372" max="15372" width="9.140625" style="24" customWidth="1"/>
    <col min="15373" max="15373" width="10.85546875" style="24" bestFit="1" customWidth="1"/>
    <col min="15374" max="15616" width="9.140625" style="24"/>
    <col min="15617" max="15617" width="17" style="24" bestFit="1" customWidth="1"/>
    <col min="15618" max="15618" width="2.42578125" style="24" customWidth="1"/>
    <col min="15619" max="15619" width="79.7109375" style="24" customWidth="1"/>
    <col min="15620" max="15622" width="14.5703125" style="24" customWidth="1"/>
    <col min="15623" max="15623" width="11.5703125" style="24" customWidth="1"/>
    <col min="15624" max="15624" width="2.85546875" style="24" customWidth="1"/>
    <col min="15625" max="15625" width="1" style="24" customWidth="1"/>
    <col min="15626" max="15626" width="9.140625" style="24" customWidth="1"/>
    <col min="15627" max="15627" width="12.7109375" style="24" bestFit="1" customWidth="1"/>
    <col min="15628" max="15628" width="9.140625" style="24" customWidth="1"/>
    <col min="15629" max="15629" width="10.85546875" style="24" bestFit="1" customWidth="1"/>
    <col min="15630" max="15872" width="9.140625" style="24"/>
    <col min="15873" max="15873" width="17" style="24" bestFit="1" customWidth="1"/>
    <col min="15874" max="15874" width="2.42578125" style="24" customWidth="1"/>
    <col min="15875" max="15875" width="79.7109375" style="24" customWidth="1"/>
    <col min="15876" max="15878" width="14.5703125" style="24" customWidth="1"/>
    <col min="15879" max="15879" width="11.5703125" style="24" customWidth="1"/>
    <col min="15880" max="15880" width="2.85546875" style="24" customWidth="1"/>
    <col min="15881" max="15881" width="1" style="24" customWidth="1"/>
    <col min="15882" max="15882" width="9.140625" style="24" customWidth="1"/>
    <col min="15883" max="15883" width="12.7109375" style="24" bestFit="1" customWidth="1"/>
    <col min="15884" max="15884" width="9.140625" style="24" customWidth="1"/>
    <col min="15885" max="15885" width="10.85546875" style="24" bestFit="1" customWidth="1"/>
    <col min="15886" max="16128" width="9.140625" style="24"/>
    <col min="16129" max="16129" width="17" style="24" bestFit="1" customWidth="1"/>
    <col min="16130" max="16130" width="2.42578125" style="24" customWidth="1"/>
    <col min="16131" max="16131" width="79.7109375" style="24" customWidth="1"/>
    <col min="16132" max="16134" width="14.5703125" style="24" customWidth="1"/>
    <col min="16135" max="16135" width="11.5703125" style="24" customWidth="1"/>
    <col min="16136" max="16136" width="2.85546875" style="24" customWidth="1"/>
    <col min="16137" max="16137" width="1" style="24" customWidth="1"/>
    <col min="16138" max="16138" width="9.140625" style="24" customWidth="1"/>
    <col min="16139" max="16139" width="12.7109375" style="24" bestFit="1" customWidth="1"/>
    <col min="16140" max="16140" width="9.140625" style="24" customWidth="1"/>
    <col min="16141" max="16141" width="10.85546875" style="24" bestFit="1" customWidth="1"/>
    <col min="16142" max="16384" width="9.140625" style="24"/>
  </cols>
  <sheetData>
    <row r="1" spans="1:22" ht="19.350000000000001" customHeight="1" x14ac:dyDescent="0.25">
      <c r="A1" s="167"/>
      <c r="B1" s="167"/>
      <c r="C1" s="167"/>
      <c r="D1" s="167"/>
      <c r="E1" s="167"/>
      <c r="F1" s="167"/>
      <c r="G1" s="167"/>
      <c r="H1" s="167"/>
      <c r="I1" s="167"/>
    </row>
    <row r="2" spans="1:22" ht="46.5" customHeight="1" x14ac:dyDescent="0.25">
      <c r="A2" s="167"/>
    </row>
    <row r="3" spans="1:22" ht="5.0999999999999996" customHeight="1" x14ac:dyDescent="0.25"/>
    <row r="4" spans="1:22" ht="17.100000000000001" customHeight="1" x14ac:dyDescent="0.25">
      <c r="A4" s="25" t="s">
        <v>0</v>
      </c>
      <c r="B4" s="166" t="s">
        <v>1</v>
      </c>
      <c r="C4" s="167"/>
      <c r="D4" s="167"/>
      <c r="E4" s="167"/>
      <c r="F4" s="167"/>
      <c r="G4" s="167"/>
    </row>
    <row r="5" spans="1:22" ht="17.100000000000001" customHeight="1" x14ac:dyDescent="0.25">
      <c r="A5" s="25" t="s">
        <v>2</v>
      </c>
      <c r="B5" s="166" t="s">
        <v>3</v>
      </c>
      <c r="C5" s="167"/>
      <c r="D5" s="167"/>
      <c r="E5" s="167"/>
      <c r="F5" s="167"/>
      <c r="G5" s="167"/>
    </row>
    <row r="6" spans="1:22" ht="17.100000000000001" customHeight="1" x14ac:dyDescent="0.25">
      <c r="A6" s="25" t="s">
        <v>4</v>
      </c>
      <c r="B6" s="174" t="str">
        <f>+Balance!D8</f>
        <v>01-01-2024 -- 30-09-2024</v>
      </c>
      <c r="C6" s="174"/>
      <c r="D6" s="174"/>
      <c r="E6" s="174"/>
      <c r="F6" s="174"/>
      <c r="G6" s="174"/>
      <c r="H6"/>
      <c r="I6"/>
      <c r="J6"/>
      <c r="K6"/>
      <c r="L6"/>
      <c r="M6"/>
      <c r="N6"/>
      <c r="O6"/>
      <c r="P6"/>
      <c r="Q6"/>
      <c r="R6"/>
      <c r="S6"/>
      <c r="T6"/>
      <c r="U6"/>
      <c r="V6"/>
    </row>
    <row r="7" spans="1:22" ht="409.6" hidden="1" customHeight="1" x14ac:dyDescent="0.25"/>
    <row r="8" spans="1:22" ht="0.95" customHeight="1" x14ac:dyDescent="0.25">
      <c r="A8" s="24" t="s">
        <v>12</v>
      </c>
      <c r="B8" s="24" t="s">
        <v>1177</v>
      </c>
    </row>
    <row r="9" spans="1:22" x14ac:dyDescent="0.25">
      <c r="A9" s="25"/>
      <c r="B9" s="166"/>
      <c r="C9" s="166"/>
      <c r="D9" s="166"/>
      <c r="E9" s="166"/>
      <c r="F9" s="166"/>
      <c r="G9" s="166"/>
    </row>
    <row r="10" spans="1:22" ht="17.100000000000001" customHeight="1" x14ac:dyDescent="0.25">
      <c r="A10" s="25"/>
      <c r="B10" s="175" t="s">
        <v>1162</v>
      </c>
      <c r="C10" s="175"/>
      <c r="D10" s="175"/>
      <c r="E10" s="175"/>
      <c r="F10" s="175"/>
      <c r="G10" s="175"/>
    </row>
    <row r="11" spans="1:22" ht="17.100000000000001" customHeight="1" x14ac:dyDescent="0.25">
      <c r="A11" s="25" t="s">
        <v>5</v>
      </c>
      <c r="B11" s="166" t="s">
        <v>1163</v>
      </c>
      <c r="C11" s="167"/>
      <c r="D11" s="167"/>
      <c r="E11" s="167"/>
      <c r="F11" s="167"/>
      <c r="G11" s="167"/>
    </row>
    <row r="12" spans="1:22" ht="5.0999999999999996" customHeight="1" x14ac:dyDescent="0.25">
      <c r="D12" s="24">
        <f>D14-D13</f>
        <v>-73530</v>
      </c>
      <c r="E12" s="24">
        <f t="shared" ref="E12:F12" si="0">E14-E13</f>
        <v>-5511</v>
      </c>
      <c r="F12" s="24">
        <f t="shared" ca="1" si="0"/>
        <v>212436</v>
      </c>
    </row>
    <row r="13" spans="1:22" x14ac:dyDescent="0.25">
      <c r="A13" s="170"/>
      <c r="B13" s="171"/>
      <c r="C13" s="26"/>
      <c r="D13" s="27">
        <f>D174</f>
        <v>1349516</v>
      </c>
      <c r="E13" s="28">
        <f t="shared" ref="E13:F13" si="1">E174</f>
        <v>1689802</v>
      </c>
      <c r="F13" s="28">
        <f t="shared" ca="1" si="1"/>
        <v>921730</v>
      </c>
      <c r="G13" s="172"/>
      <c r="H13" s="173"/>
      <c r="K13" s="29"/>
      <c r="M13" s="29"/>
    </row>
    <row r="14" spans="1:22" x14ac:dyDescent="0.25">
      <c r="A14" s="30"/>
      <c r="B14" s="31"/>
      <c r="C14" s="32"/>
      <c r="D14" s="33">
        <f t="shared" ref="D14:F14" si="2">D16+D42+D74+D80+D83+D119+D128+D135+D139+D165+D169</f>
        <v>1275986</v>
      </c>
      <c r="E14" s="33">
        <f t="shared" si="2"/>
        <v>1684291</v>
      </c>
      <c r="F14" s="33">
        <f t="shared" ca="1" si="2"/>
        <v>1134166</v>
      </c>
      <c r="G14" s="168"/>
      <c r="H14" s="169"/>
    </row>
    <row r="15" spans="1:22" ht="22.5" hidden="1" outlineLevel="1" x14ac:dyDescent="0.25">
      <c r="A15" s="30" t="s">
        <v>6</v>
      </c>
      <c r="B15" s="31"/>
      <c r="C15" s="32" t="s">
        <v>7</v>
      </c>
      <c r="D15" s="33" t="s">
        <v>8</v>
      </c>
      <c r="E15" s="33" t="s">
        <v>9</v>
      </c>
      <c r="F15" s="33" t="s">
        <v>1178</v>
      </c>
      <c r="G15" s="168" t="s">
        <v>10</v>
      </c>
      <c r="H15" s="169"/>
      <c r="K15" s="35"/>
      <c r="M15" s="35"/>
      <c r="O15" s="36"/>
    </row>
    <row r="16" spans="1:22" hidden="1" outlineLevel="1" x14ac:dyDescent="0.25">
      <c r="A16" s="30" t="str">
        <f>Ingreso!A2</f>
        <v>EEE.03.00.000.000.000</v>
      </c>
      <c r="B16" s="31"/>
      <c r="C16" s="32" t="str">
        <f>Ingreso!B2</f>
        <v>CxC TRIBUTOS SOBRE EL USO DE BS. Y LA REALIZACION DE ACTIVIDADES</v>
      </c>
      <c r="D16" s="33">
        <f>(+Ingreso!C2)</f>
        <v>0</v>
      </c>
      <c r="E16" s="33">
        <f>(Ingreso!D2)</f>
        <v>0</v>
      </c>
      <c r="F16" s="33">
        <f ca="1">(Ingreso!E2)</f>
        <v>0</v>
      </c>
      <c r="G16" s="168">
        <f>(Ingreso!F2)</f>
        <v>0</v>
      </c>
      <c r="H16" s="169"/>
    </row>
    <row r="17" spans="1:8" hidden="1" outlineLevel="1" x14ac:dyDescent="0.25">
      <c r="A17" s="30" t="str">
        <f>Ingreso!A3</f>
        <v>EEE.03.01.000.000.000</v>
      </c>
      <c r="B17" s="31"/>
      <c r="C17" s="32" t="str">
        <f>Ingreso!B3</f>
        <v>PATENTES Y TASAS POR DERECHOS</v>
      </c>
      <c r="D17" s="33">
        <f>(Ingreso!C3)</f>
        <v>0</v>
      </c>
      <c r="E17" s="33">
        <f>(Ingreso!D3)</f>
        <v>0</v>
      </c>
      <c r="F17" s="33">
        <f ca="1">(Ingreso!E3)</f>
        <v>0</v>
      </c>
      <c r="G17" s="168">
        <f>(Ingreso!F3)</f>
        <v>0</v>
      </c>
      <c r="H17" s="169"/>
    </row>
    <row r="18" spans="1:8" hidden="1" outlineLevel="1" x14ac:dyDescent="0.25">
      <c r="A18" s="30" t="str">
        <f>Ingreso!A4</f>
        <v>EEE.03.01.001.000.000</v>
      </c>
      <c r="B18" s="31"/>
      <c r="C18" s="32" t="str">
        <f>Ingreso!B4</f>
        <v>Patentes Municipales</v>
      </c>
      <c r="D18" s="33">
        <f>(Ingreso!C4)</f>
        <v>0</v>
      </c>
      <c r="E18" s="33">
        <f>(Ingreso!D4)</f>
        <v>0</v>
      </c>
      <c r="F18" s="33">
        <f ca="1">(Ingreso!E4)</f>
        <v>0</v>
      </c>
      <c r="G18" s="168">
        <f>(Ingreso!F4)</f>
        <v>0</v>
      </c>
      <c r="H18" s="169"/>
    </row>
    <row r="19" spans="1:8" hidden="1" outlineLevel="1" x14ac:dyDescent="0.25">
      <c r="A19" s="30" t="str">
        <f>Ingreso!A5</f>
        <v>EEE.03.01.001.001.000</v>
      </c>
      <c r="B19" s="31"/>
      <c r="C19" s="32" t="str">
        <f>Ingreso!B5</f>
        <v>De Beneficio Municipal</v>
      </c>
      <c r="D19" s="33">
        <f>(Ingreso!C5)</f>
        <v>0</v>
      </c>
      <c r="E19" s="33">
        <f>(Ingreso!D5)</f>
        <v>0</v>
      </c>
      <c r="F19" s="33">
        <f ca="1">(Ingreso!E5)</f>
        <v>0</v>
      </c>
      <c r="G19" s="168">
        <f>(Ingreso!F5)</f>
        <v>0</v>
      </c>
      <c r="H19" s="169"/>
    </row>
    <row r="20" spans="1:8" hidden="1" outlineLevel="1" x14ac:dyDescent="0.25">
      <c r="A20" s="30" t="str">
        <f>Ingreso!A6</f>
        <v>EEE.03.01.001.002.000</v>
      </c>
      <c r="B20" s="31"/>
      <c r="C20" s="32" t="str">
        <f>Ingreso!B6</f>
        <v>De Beneficio Fondo Común Municipal</v>
      </c>
      <c r="D20" s="33">
        <f>(Ingreso!C6)</f>
        <v>0</v>
      </c>
      <c r="E20" s="33">
        <f>(Ingreso!D6)</f>
        <v>0</v>
      </c>
      <c r="F20" s="33">
        <f ca="1">(Ingreso!E6)</f>
        <v>0</v>
      </c>
      <c r="G20" s="168">
        <f>(Ingreso!F6)</f>
        <v>0</v>
      </c>
      <c r="H20" s="169"/>
    </row>
    <row r="21" spans="1:8" hidden="1" outlineLevel="1" x14ac:dyDescent="0.25">
      <c r="A21" s="30" t="str">
        <f>Ingreso!A7</f>
        <v>EEE.03.01.002.000.000</v>
      </c>
      <c r="B21" s="31"/>
      <c r="C21" s="32" t="str">
        <f>Ingreso!B7</f>
        <v>Derechos de Aseo</v>
      </c>
      <c r="D21" s="33">
        <f>(Ingreso!C7)</f>
        <v>0</v>
      </c>
      <c r="E21" s="33">
        <f>(Ingreso!D7)</f>
        <v>0</v>
      </c>
      <c r="F21" s="33">
        <f ca="1">(Ingreso!E7)</f>
        <v>0</v>
      </c>
      <c r="G21" s="168">
        <f>(Ingreso!F7)</f>
        <v>0</v>
      </c>
      <c r="H21" s="169"/>
    </row>
    <row r="22" spans="1:8" hidden="1" outlineLevel="1" x14ac:dyDescent="0.25">
      <c r="A22" s="30" t="str">
        <f>Ingreso!A8</f>
        <v>EEE.03.01.002.001.000</v>
      </c>
      <c r="B22" s="31"/>
      <c r="C22" s="32" t="str">
        <f>Ingreso!B8</f>
        <v>En Impuesto Territorial</v>
      </c>
      <c r="D22" s="33">
        <f>(Ingreso!C8)</f>
        <v>0</v>
      </c>
      <c r="E22" s="33">
        <f>(Ingreso!D8)</f>
        <v>0</v>
      </c>
      <c r="F22" s="33">
        <f ca="1">(Ingreso!E8)</f>
        <v>0</v>
      </c>
      <c r="G22" s="168">
        <f>(Ingreso!F8)</f>
        <v>0</v>
      </c>
      <c r="H22" s="169"/>
    </row>
    <row r="23" spans="1:8" hidden="1" outlineLevel="1" x14ac:dyDescent="0.25">
      <c r="A23" s="30" t="str">
        <f>Ingreso!A9</f>
        <v>EEE.03.01.002.002.000</v>
      </c>
      <c r="B23" s="31"/>
      <c r="C23" s="32" t="str">
        <f>Ingreso!B9</f>
        <v>En Patentes Municipales</v>
      </c>
      <c r="D23" s="33">
        <f>(Ingreso!C9)</f>
        <v>0</v>
      </c>
      <c r="E23" s="33">
        <f>(Ingreso!D9)</f>
        <v>0</v>
      </c>
      <c r="F23" s="33">
        <f ca="1">(Ingreso!E9)</f>
        <v>0</v>
      </c>
      <c r="G23" s="168">
        <f>(Ingreso!F9)</f>
        <v>0</v>
      </c>
      <c r="H23" s="169"/>
    </row>
    <row r="24" spans="1:8" hidden="1" outlineLevel="1" x14ac:dyDescent="0.25">
      <c r="A24" s="30" t="str">
        <f>Ingreso!A10</f>
        <v>EEE.03.01.002.003.000</v>
      </c>
      <c r="B24" s="31"/>
      <c r="C24" s="32" t="str">
        <f>Ingreso!B10</f>
        <v>Cobro Directo</v>
      </c>
      <c r="D24" s="33">
        <f>(Ingreso!C10)</f>
        <v>0</v>
      </c>
      <c r="E24" s="33">
        <f>(Ingreso!D10)</f>
        <v>0</v>
      </c>
      <c r="F24" s="33">
        <f ca="1">(Ingreso!E10)</f>
        <v>0</v>
      </c>
      <c r="G24" s="168">
        <f>(Ingreso!F10)</f>
        <v>0</v>
      </c>
      <c r="H24" s="169"/>
    </row>
    <row r="25" spans="1:8" hidden="1" outlineLevel="1" x14ac:dyDescent="0.25">
      <c r="A25" s="30" t="str">
        <f>Ingreso!A11</f>
        <v>EEE.03.01.003.000.000</v>
      </c>
      <c r="B25" s="31"/>
      <c r="C25" s="32" t="str">
        <f>Ingreso!B11</f>
        <v>Otros Derechos</v>
      </c>
      <c r="D25" s="33">
        <f>(Ingreso!C11)</f>
        <v>0</v>
      </c>
      <c r="E25" s="33">
        <f>(Ingreso!D11)</f>
        <v>0</v>
      </c>
      <c r="F25" s="33">
        <f ca="1">(Ingreso!E11)</f>
        <v>0</v>
      </c>
      <c r="G25" s="168">
        <f>(Ingreso!F11)</f>
        <v>0</v>
      </c>
      <c r="H25" s="169"/>
    </row>
    <row r="26" spans="1:8" hidden="1" outlineLevel="1" x14ac:dyDescent="0.25">
      <c r="A26" s="30" t="str">
        <f>Ingreso!A12</f>
        <v>EEE.03.01.003.001.000</v>
      </c>
      <c r="B26" s="31"/>
      <c r="C26" s="32" t="str">
        <f>Ingreso!B12</f>
        <v>Urbanización y Construcción</v>
      </c>
      <c r="D26" s="33">
        <f>(Ingreso!C12)</f>
        <v>0</v>
      </c>
      <c r="E26" s="33">
        <f>(Ingreso!D12)</f>
        <v>0</v>
      </c>
      <c r="F26" s="33">
        <f ca="1">(Ingreso!E12)</f>
        <v>0</v>
      </c>
      <c r="G26" s="168">
        <f>(Ingreso!F12)</f>
        <v>0</v>
      </c>
      <c r="H26" s="169"/>
    </row>
    <row r="27" spans="1:8" hidden="1" outlineLevel="1" x14ac:dyDescent="0.25">
      <c r="A27" s="30" t="str">
        <f>Ingreso!A13</f>
        <v>EEE.03.01.003.002.000</v>
      </c>
      <c r="B27" s="31"/>
      <c r="C27" s="32" t="str">
        <f>Ingreso!B13</f>
        <v>Permisos Provisorios</v>
      </c>
      <c r="D27" s="33">
        <f>(Ingreso!C13)</f>
        <v>0</v>
      </c>
      <c r="E27" s="33">
        <f>(Ingreso!D13)</f>
        <v>0</v>
      </c>
      <c r="F27" s="33">
        <f ca="1">(Ingreso!E13)</f>
        <v>0</v>
      </c>
      <c r="G27" s="168">
        <f>(Ingreso!F13)</f>
        <v>0</v>
      </c>
      <c r="H27" s="169"/>
    </row>
    <row r="28" spans="1:8" hidden="1" outlineLevel="1" x14ac:dyDescent="0.25">
      <c r="A28" s="30" t="str">
        <f>Ingreso!A14</f>
        <v>EEE.03.01.003.003.000</v>
      </c>
      <c r="B28" s="31"/>
      <c r="C28" s="32" t="str">
        <f>Ingreso!B14</f>
        <v>Propaganda</v>
      </c>
      <c r="D28" s="33">
        <f>(Ingreso!C14)</f>
        <v>0</v>
      </c>
      <c r="E28" s="33">
        <f>(Ingreso!D14)</f>
        <v>0</v>
      </c>
      <c r="F28" s="33">
        <f ca="1">(Ingreso!E14)</f>
        <v>0</v>
      </c>
      <c r="G28" s="168">
        <f>(Ingreso!F14)</f>
        <v>0</v>
      </c>
      <c r="H28" s="169"/>
    </row>
    <row r="29" spans="1:8" hidden="1" outlineLevel="1" x14ac:dyDescent="0.25">
      <c r="A29" s="30" t="str">
        <f>Ingreso!A15</f>
        <v>EEE.03.01.003.004.000</v>
      </c>
      <c r="B29" s="31"/>
      <c r="C29" s="32" t="str">
        <f>Ingreso!B15</f>
        <v>Transferencia de Vehículos</v>
      </c>
      <c r="D29" s="33">
        <f>(Ingreso!C15)</f>
        <v>0</v>
      </c>
      <c r="E29" s="33">
        <f>(Ingreso!D15)</f>
        <v>0</v>
      </c>
      <c r="F29" s="33">
        <f ca="1">(Ingreso!E15)</f>
        <v>0</v>
      </c>
      <c r="G29" s="168">
        <f>(Ingreso!F15)</f>
        <v>0</v>
      </c>
      <c r="H29" s="169"/>
    </row>
    <row r="30" spans="1:8" hidden="1" outlineLevel="1" x14ac:dyDescent="0.25">
      <c r="A30" s="30" t="str">
        <f>Ingreso!A16</f>
        <v>EEE.03.01.003.999.000</v>
      </c>
      <c r="B30" s="31"/>
      <c r="C30" s="32" t="str">
        <f>Ingreso!B16</f>
        <v>Otros</v>
      </c>
      <c r="D30" s="33">
        <f>(Ingreso!C16)</f>
        <v>0</v>
      </c>
      <c r="E30" s="33">
        <f>(Ingreso!D16)</f>
        <v>0</v>
      </c>
      <c r="F30" s="33">
        <f ca="1">(Ingreso!E16)</f>
        <v>0</v>
      </c>
      <c r="G30" s="168">
        <f>(Ingreso!F16)</f>
        <v>0</v>
      </c>
      <c r="H30" s="169"/>
    </row>
    <row r="31" spans="1:8" hidden="1" outlineLevel="1" x14ac:dyDescent="0.25">
      <c r="A31" s="30" t="str">
        <f>Ingreso!A17</f>
        <v>EEE.03.01.004.000.000</v>
      </c>
      <c r="B31" s="31"/>
      <c r="C31" s="32" t="str">
        <f>Ingreso!B17</f>
        <v xml:space="preserve">Derechos de Explotación  </v>
      </c>
      <c r="D31" s="33">
        <f>(Ingreso!C17)</f>
        <v>0</v>
      </c>
      <c r="E31" s="33">
        <f>(Ingreso!D17)</f>
        <v>0</v>
      </c>
      <c r="F31" s="33">
        <f ca="1">(Ingreso!E17)</f>
        <v>0</v>
      </c>
      <c r="G31" s="168">
        <f>(Ingreso!F17)</f>
        <v>0</v>
      </c>
      <c r="H31" s="169"/>
    </row>
    <row r="32" spans="1:8" hidden="1" outlineLevel="1" x14ac:dyDescent="0.25">
      <c r="A32" s="30" t="str">
        <f>Ingreso!A18</f>
        <v>EEE.03.01.004.001.000</v>
      </c>
      <c r="B32" s="31"/>
      <c r="C32" s="32" t="str">
        <f>Ingreso!B18</f>
        <v>Concesiones</v>
      </c>
      <c r="D32" s="33">
        <f>(Ingreso!C18)</f>
        <v>0</v>
      </c>
      <c r="E32" s="33">
        <f>(Ingreso!D18)</f>
        <v>0</v>
      </c>
      <c r="F32" s="33">
        <f ca="1">(Ingreso!E18)</f>
        <v>0</v>
      </c>
      <c r="G32" s="168">
        <f>(Ingreso!F18)</f>
        <v>0</v>
      </c>
      <c r="H32" s="169"/>
    </row>
    <row r="33" spans="1:8" hidden="1" outlineLevel="1" x14ac:dyDescent="0.25">
      <c r="A33" s="30" t="str">
        <f>Ingreso!A19</f>
        <v>EEE.03.01.999.000.000</v>
      </c>
      <c r="B33" s="31"/>
      <c r="C33" s="32" t="str">
        <f>Ingreso!B19</f>
        <v>Otras</v>
      </c>
      <c r="D33" s="33">
        <f>(Ingreso!C19)</f>
        <v>0</v>
      </c>
      <c r="E33" s="33">
        <f>(Ingreso!D19)</f>
        <v>0</v>
      </c>
      <c r="F33" s="33">
        <f ca="1">(Ingreso!E19)</f>
        <v>0</v>
      </c>
      <c r="G33" s="168">
        <f>(Ingreso!F19)</f>
        <v>0</v>
      </c>
      <c r="H33" s="169"/>
    </row>
    <row r="34" spans="1:8" hidden="1" outlineLevel="1" x14ac:dyDescent="0.25">
      <c r="A34" s="30" t="str">
        <f>Ingreso!A20</f>
        <v>EEE.03.02.000.000.000</v>
      </c>
      <c r="B34" s="31"/>
      <c r="C34" s="32" t="str">
        <f>Ingreso!B20</f>
        <v>PERMISOS Y LICENCIAS</v>
      </c>
      <c r="D34" s="33">
        <f>(Ingreso!C20)</f>
        <v>0</v>
      </c>
      <c r="E34" s="33">
        <f>(Ingreso!D20)</f>
        <v>0</v>
      </c>
      <c r="F34" s="33">
        <f ca="1">(Ingreso!E20)</f>
        <v>0</v>
      </c>
      <c r="G34" s="168">
        <f>(Ingreso!F20)</f>
        <v>0</v>
      </c>
      <c r="H34" s="169"/>
    </row>
    <row r="35" spans="1:8" hidden="1" outlineLevel="1" x14ac:dyDescent="0.25">
      <c r="A35" s="30" t="str">
        <f>Ingreso!A21</f>
        <v>EEE.03.02.001.000.000</v>
      </c>
      <c r="B35" s="31"/>
      <c r="C35" s="32" t="str">
        <f>Ingreso!B21</f>
        <v>Permisos de Circulación</v>
      </c>
      <c r="D35" s="33">
        <f>(Ingreso!C21)</f>
        <v>0</v>
      </c>
      <c r="E35" s="33">
        <f>(Ingreso!D21)</f>
        <v>0</v>
      </c>
      <c r="F35" s="33">
        <f ca="1">(Ingreso!E21)</f>
        <v>0</v>
      </c>
      <c r="G35" s="168">
        <f>(Ingreso!F21)</f>
        <v>0</v>
      </c>
      <c r="H35" s="169"/>
    </row>
    <row r="36" spans="1:8" hidden="1" outlineLevel="1" x14ac:dyDescent="0.25">
      <c r="A36" s="30" t="str">
        <f>Ingreso!A22</f>
        <v>EEE.03.02.001.001.000</v>
      </c>
      <c r="B36" s="31"/>
      <c r="C36" s="32" t="str">
        <f>Ingreso!B22</f>
        <v>De Beneficio Municipal</v>
      </c>
      <c r="D36" s="33">
        <f>(Ingreso!C22)</f>
        <v>0</v>
      </c>
      <c r="E36" s="33">
        <f>(Ingreso!D22)</f>
        <v>0</v>
      </c>
      <c r="F36" s="33">
        <f ca="1">(Ingreso!E22)</f>
        <v>0</v>
      </c>
      <c r="G36" s="168">
        <f>(Ingreso!F22)</f>
        <v>0</v>
      </c>
      <c r="H36" s="169"/>
    </row>
    <row r="37" spans="1:8" hidden="1" outlineLevel="1" x14ac:dyDescent="0.25">
      <c r="A37" s="30" t="str">
        <f>Ingreso!A23</f>
        <v>EEE.03.02.001.002.000</v>
      </c>
      <c r="B37" s="31"/>
      <c r="C37" s="32" t="str">
        <f>Ingreso!B23</f>
        <v>De Beneficio Fondo Común Municipal</v>
      </c>
      <c r="D37" s="33">
        <f>(Ingreso!C23)</f>
        <v>0</v>
      </c>
      <c r="E37" s="33">
        <f>(Ingreso!D23)</f>
        <v>0</v>
      </c>
      <c r="F37" s="33">
        <f ca="1">(Ingreso!E23)</f>
        <v>0</v>
      </c>
      <c r="G37" s="168">
        <f>(Ingreso!F23)</f>
        <v>0</v>
      </c>
      <c r="H37" s="169"/>
    </row>
    <row r="38" spans="1:8" hidden="1" outlineLevel="1" x14ac:dyDescent="0.25">
      <c r="A38" s="30" t="str">
        <f>Ingreso!A24</f>
        <v>EEE.03.02.002.000.000</v>
      </c>
      <c r="B38" s="31"/>
      <c r="C38" s="32" t="str">
        <f>Ingreso!B24</f>
        <v>Licencias de Conducir y similares</v>
      </c>
      <c r="D38" s="33">
        <f>(Ingreso!C24)</f>
        <v>0</v>
      </c>
      <c r="E38" s="33">
        <f>(Ingreso!D24)</f>
        <v>0</v>
      </c>
      <c r="F38" s="33">
        <f ca="1">(Ingreso!E24)</f>
        <v>0</v>
      </c>
      <c r="G38" s="168">
        <f>(Ingreso!F24)</f>
        <v>0</v>
      </c>
      <c r="H38" s="169"/>
    </row>
    <row r="39" spans="1:8" hidden="1" outlineLevel="1" x14ac:dyDescent="0.25">
      <c r="A39" s="30" t="str">
        <f>Ingreso!A25</f>
        <v>EEE.03.02.999.000.000</v>
      </c>
      <c r="B39" s="31"/>
      <c r="C39" s="32" t="str">
        <f>Ingreso!B25</f>
        <v>Otros</v>
      </c>
      <c r="D39" s="33">
        <f>(Ingreso!C25)</f>
        <v>0</v>
      </c>
      <c r="E39" s="33">
        <f>(Ingreso!D25)</f>
        <v>0</v>
      </c>
      <c r="F39" s="33">
        <f ca="1">(Ingreso!E25)</f>
        <v>0</v>
      </c>
      <c r="G39" s="168">
        <f>(Ingreso!F25)</f>
        <v>0</v>
      </c>
      <c r="H39" s="169"/>
    </row>
    <row r="40" spans="1:8" hidden="1" outlineLevel="1" x14ac:dyDescent="0.25">
      <c r="A40" s="30" t="str">
        <f>Ingreso!A26</f>
        <v>EEE.03.03.000.000.000</v>
      </c>
      <c r="B40" s="31"/>
      <c r="C40" s="32" t="str">
        <f>Ingreso!B26</f>
        <v>PARTICIPACION EN IMPUESTO TERRITORIAL (ART. 37 DL 3063)</v>
      </c>
      <c r="D40" s="33">
        <f>(Ingreso!C26)</f>
        <v>0</v>
      </c>
      <c r="E40" s="33">
        <f>(Ingreso!D26)</f>
        <v>0</v>
      </c>
      <c r="F40" s="33">
        <f ca="1">(Ingreso!E26)</f>
        <v>0</v>
      </c>
      <c r="G40" s="168">
        <f>(Ingreso!F26)</f>
        <v>0</v>
      </c>
      <c r="H40" s="169"/>
    </row>
    <row r="41" spans="1:8" hidden="1" outlineLevel="1" x14ac:dyDescent="0.25">
      <c r="A41" s="30" t="str">
        <f>Ingreso!A27</f>
        <v>EEE.03.99.000.000.000</v>
      </c>
      <c r="B41" s="31"/>
      <c r="C41" s="32" t="str">
        <f>Ingreso!B27</f>
        <v>OTROS TRIBUTOS</v>
      </c>
      <c r="D41" s="33">
        <f>(Ingreso!C27)</f>
        <v>0</v>
      </c>
      <c r="E41" s="33">
        <f>(Ingreso!D27)</f>
        <v>0</v>
      </c>
      <c r="F41" s="33">
        <f ca="1">(Ingreso!E27)</f>
        <v>0</v>
      </c>
      <c r="G41" s="168">
        <f>(Ingreso!F27)</f>
        <v>0</v>
      </c>
      <c r="H41" s="169"/>
    </row>
    <row r="42" spans="1:8" collapsed="1" x14ac:dyDescent="0.25">
      <c r="A42" s="30" t="str">
        <f>Ingreso!A28</f>
        <v>EEE.05.00.000.000.000</v>
      </c>
      <c r="B42" s="31"/>
      <c r="C42" s="32" t="str">
        <f>Ingreso!B28</f>
        <v>CxC TRANSFERENCIAS CORRIENTES</v>
      </c>
      <c r="D42" s="33">
        <f>(Ingreso!C28)</f>
        <v>1160986</v>
      </c>
      <c r="E42" s="33">
        <f>(Ingreso!D28)</f>
        <v>1193514</v>
      </c>
      <c r="F42" s="33">
        <f ca="1">(Ingreso!E28)</f>
        <v>932301</v>
      </c>
      <c r="G42" s="168">
        <f ca="1">(Ingreso!F28)</f>
        <v>261213</v>
      </c>
      <c r="H42" s="169"/>
    </row>
    <row r="43" spans="1:8" outlineLevel="1" x14ac:dyDescent="0.25">
      <c r="A43" s="30" t="str">
        <f>Ingreso!A29</f>
        <v>EEE.05.01.000.000.000</v>
      </c>
      <c r="B43" s="31"/>
      <c r="C43" s="32" t="str">
        <f>Ingreso!B29</f>
        <v>DEL SECTOR PRIVADO</v>
      </c>
      <c r="D43" s="33">
        <f>(Ingreso!C29)</f>
        <v>0</v>
      </c>
      <c r="E43" s="33">
        <f>(Ingreso!D29)</f>
        <v>0</v>
      </c>
      <c r="F43" s="33">
        <f ca="1">(Ingreso!E29)</f>
        <v>0</v>
      </c>
      <c r="G43" s="168">
        <f>(Ingreso!F29)</f>
        <v>0</v>
      </c>
      <c r="H43" s="169"/>
    </row>
    <row r="44" spans="1:8" outlineLevel="1" x14ac:dyDescent="0.25">
      <c r="A44" s="30" t="str">
        <f>Ingreso!A30</f>
        <v>EEE.05.03.000.000.000</v>
      </c>
      <c r="B44" s="31"/>
      <c r="C44" s="32" t="str">
        <f>Ingreso!B30</f>
        <v>DE OTRAS ENTIDADES PUBLICAS</v>
      </c>
      <c r="D44" s="33">
        <f>(Ingreso!C30)</f>
        <v>1160986</v>
      </c>
      <c r="E44" s="33">
        <f>(Ingreso!D30)</f>
        <v>1193514</v>
      </c>
      <c r="F44" s="33">
        <f ca="1">(Ingreso!E30)</f>
        <v>932301</v>
      </c>
      <c r="G44" s="168">
        <f ca="1">(Ingreso!F30)</f>
        <v>261213</v>
      </c>
      <c r="H44" s="169"/>
    </row>
    <row r="45" spans="1:8" outlineLevel="1" x14ac:dyDescent="0.25">
      <c r="A45" s="30" t="str">
        <f>Ingreso!A31</f>
        <v>EEE.05.03.002.000.000</v>
      </c>
      <c r="B45" s="31"/>
      <c r="C45" s="32" t="str">
        <f>Ingreso!B31</f>
        <v>De la Subsecretaría de Desarrollo Regional y Administrativo</v>
      </c>
      <c r="D45" s="33">
        <f>(Ingreso!C31)</f>
        <v>0</v>
      </c>
      <c r="E45" s="33">
        <f>(Ingreso!D31)</f>
        <v>0</v>
      </c>
      <c r="F45" s="33">
        <f ca="1">(Ingreso!E31)</f>
        <v>0</v>
      </c>
      <c r="G45" s="168">
        <f>(Ingreso!F31)</f>
        <v>0</v>
      </c>
      <c r="H45" s="169"/>
    </row>
    <row r="46" spans="1:8" outlineLevel="1" x14ac:dyDescent="0.25">
      <c r="A46" s="30" t="str">
        <f>Ingreso!A32</f>
        <v>EEE.05.03.002.001.000</v>
      </c>
      <c r="B46" s="31"/>
      <c r="C46" s="32" t="str">
        <f>Ingreso!B32</f>
        <v>Fortalecimiento de la Gestión Municipal</v>
      </c>
      <c r="D46" s="33">
        <f>(Ingreso!C32)</f>
        <v>0</v>
      </c>
      <c r="E46" s="33">
        <f>(Ingreso!D32)</f>
        <v>0</v>
      </c>
      <c r="F46" s="33">
        <f ca="1">(Ingreso!E32)</f>
        <v>0</v>
      </c>
      <c r="G46" s="168">
        <f>(Ingreso!F32)</f>
        <v>0</v>
      </c>
      <c r="H46" s="169"/>
    </row>
    <row r="47" spans="1:8" outlineLevel="1" x14ac:dyDescent="0.25">
      <c r="A47" s="30" t="str">
        <f>Ingreso!A33</f>
        <v>EEE.05.03.002.999.000</v>
      </c>
      <c r="B47" s="31"/>
      <c r="C47" s="32" t="str">
        <f>Ingreso!B33</f>
        <v>Otras Transferencias Corrientes  de la SUBDERE</v>
      </c>
      <c r="D47" s="33">
        <f>(Ingreso!C33)</f>
        <v>0</v>
      </c>
      <c r="E47" s="33">
        <f>(Ingreso!D33)</f>
        <v>0</v>
      </c>
      <c r="F47" s="33">
        <f ca="1">(Ingreso!E33)</f>
        <v>0</v>
      </c>
      <c r="G47" s="168">
        <f>(Ingreso!F33)</f>
        <v>0</v>
      </c>
      <c r="H47" s="169"/>
    </row>
    <row r="48" spans="1:8" outlineLevel="1" x14ac:dyDescent="0.25">
      <c r="A48" s="30" t="str">
        <f>Ingreso!A34</f>
        <v>EEE.05.03.003.000.000</v>
      </c>
      <c r="B48" s="31"/>
      <c r="C48" s="32" t="str">
        <f>Ingreso!B34</f>
        <v>De la Subsecretaría de Educación</v>
      </c>
      <c r="D48" s="33">
        <f>(Ingreso!C34)</f>
        <v>0</v>
      </c>
      <c r="E48" s="33">
        <f>(Ingreso!D34)</f>
        <v>0</v>
      </c>
      <c r="F48" s="33">
        <f ca="1">(Ingreso!E34)</f>
        <v>0</v>
      </c>
      <c r="G48" s="168">
        <f ca="1">(Ingreso!F34)</f>
        <v>0</v>
      </c>
      <c r="H48" s="169"/>
    </row>
    <row r="49" spans="1:8" outlineLevel="1" x14ac:dyDescent="0.25">
      <c r="A49" s="30" t="str">
        <f>Ingreso!A35</f>
        <v>EEE.05.03.003.001.000</v>
      </c>
      <c r="B49" s="31"/>
      <c r="C49" s="32" t="str">
        <f>Ingreso!B35</f>
        <v>Subvención de Escolaridad-Subvención Fiscal mensual</v>
      </c>
      <c r="D49" s="33">
        <f>(Ingreso!C35)</f>
        <v>0</v>
      </c>
      <c r="E49" s="33">
        <f>(Ingreso!D35)</f>
        <v>0</v>
      </c>
      <c r="F49" s="33">
        <f ca="1">(Ingreso!E35)</f>
        <v>0</v>
      </c>
      <c r="G49" s="168">
        <f ca="1">(Ingreso!F35)</f>
        <v>0</v>
      </c>
      <c r="H49" s="169"/>
    </row>
    <row r="50" spans="1:8" outlineLevel="1" x14ac:dyDescent="0.25">
      <c r="A50" s="30" t="str">
        <f>Ingreso!A36</f>
        <v>EEE.05.03.003.002.000</v>
      </c>
      <c r="B50" s="31"/>
      <c r="C50" s="32" t="str">
        <f>Ingreso!B36</f>
        <v>Subvención de Escolaridad - Subvención para Educación Especial</v>
      </c>
      <c r="D50" s="33">
        <f>(Ingreso!C36)</f>
        <v>0</v>
      </c>
      <c r="E50" s="33">
        <f>(Ingreso!D36)</f>
        <v>0</v>
      </c>
      <c r="F50" s="33">
        <f ca="1">(Ingreso!E36)</f>
        <v>0</v>
      </c>
      <c r="G50" s="168">
        <f ca="1">(Ingreso!F36)</f>
        <v>0</v>
      </c>
      <c r="H50" s="169"/>
    </row>
    <row r="51" spans="1:8" outlineLevel="1" x14ac:dyDescent="0.25">
      <c r="A51" s="30" t="str">
        <f>Ingreso!A37</f>
        <v>EEE.05.03.003.003.000</v>
      </c>
      <c r="B51" s="31"/>
      <c r="C51" s="32" t="str">
        <f>Ingreso!B37</f>
        <v>Anticipos de la Subvención de Educación</v>
      </c>
      <c r="D51" s="33">
        <f>(Ingreso!C37)</f>
        <v>0</v>
      </c>
      <c r="E51" s="33">
        <f>(Ingreso!D37)</f>
        <v>0</v>
      </c>
      <c r="F51" s="33">
        <f ca="1">(Ingreso!E37)</f>
        <v>0</v>
      </c>
      <c r="G51" s="168">
        <f ca="1">(Ingreso!F37)</f>
        <v>0</v>
      </c>
      <c r="H51" s="169"/>
    </row>
    <row r="52" spans="1:8" outlineLevel="1" x14ac:dyDescent="0.25">
      <c r="A52" s="30" t="str">
        <f>Ingreso!A38</f>
        <v>EEE.05.03.003.004.000</v>
      </c>
      <c r="B52" s="31"/>
      <c r="C52" s="32" t="str">
        <f>Ingreso!B38</f>
        <v>Subvención Escolar Preferencial ley N°20.248</v>
      </c>
      <c r="D52" s="33">
        <f>(Ingreso!C38)</f>
        <v>0</v>
      </c>
      <c r="E52" s="33">
        <f>(Ingreso!D38)</f>
        <v>0</v>
      </c>
      <c r="F52" s="33">
        <f ca="1">(Ingreso!E38)</f>
        <v>0</v>
      </c>
      <c r="G52" s="168">
        <f ca="1">(Ingreso!F38)</f>
        <v>0</v>
      </c>
      <c r="H52" s="169"/>
    </row>
    <row r="53" spans="1:8" outlineLevel="1" x14ac:dyDescent="0.25">
      <c r="A53" s="30" t="str">
        <f>Ingreso!A39</f>
        <v>EEE.05.03.003.999.000</v>
      </c>
      <c r="B53" s="31"/>
      <c r="C53" s="32" t="str">
        <f>Ingreso!B39</f>
        <v>Otros</v>
      </c>
      <c r="D53" s="33">
        <f>(Ingreso!C39)</f>
        <v>0</v>
      </c>
      <c r="E53" s="33">
        <f>(Ingreso!D39)</f>
        <v>0</v>
      </c>
      <c r="F53" s="33">
        <f ca="1">(Ingreso!E39)</f>
        <v>0</v>
      </c>
      <c r="G53" s="168">
        <f ca="1">(Ingreso!F39)</f>
        <v>0</v>
      </c>
      <c r="H53" s="169"/>
    </row>
    <row r="54" spans="1:8" outlineLevel="1" x14ac:dyDescent="0.25">
      <c r="A54" s="30" t="str">
        <f>Ingreso!A40</f>
        <v>EEE.05.03.004.000.000</v>
      </c>
      <c r="B54" s="31"/>
      <c r="C54" s="32" t="str">
        <f>Ingreso!B40</f>
        <v>De la Junta Nacional de Jardínes Infantiles</v>
      </c>
      <c r="D54" s="33">
        <f>(Ingreso!C40)</f>
        <v>0</v>
      </c>
      <c r="E54" s="33">
        <f>(Ingreso!D40)</f>
        <v>0</v>
      </c>
      <c r="F54" s="33">
        <f ca="1">(Ingreso!E40)</f>
        <v>0</v>
      </c>
      <c r="G54" s="168">
        <f ca="1">(Ingreso!F40)</f>
        <v>0</v>
      </c>
      <c r="H54" s="169"/>
    </row>
    <row r="55" spans="1:8" outlineLevel="1" x14ac:dyDescent="0.25">
      <c r="A55" s="30" t="str">
        <f>Ingreso!A41</f>
        <v>EEE.05.03.004.001.000</v>
      </c>
      <c r="B55" s="31"/>
      <c r="C55" s="32" t="str">
        <f>Ingreso!B41</f>
        <v>Convenios Educación Prebásica</v>
      </c>
      <c r="D55" s="33">
        <f>(Ingreso!C41)</f>
        <v>0</v>
      </c>
      <c r="E55" s="33">
        <f>(Ingreso!D41)</f>
        <v>0</v>
      </c>
      <c r="F55" s="33">
        <f ca="1">(Ingreso!E41)</f>
        <v>0</v>
      </c>
      <c r="G55" s="168">
        <f ca="1">(Ingreso!F41)</f>
        <v>0</v>
      </c>
      <c r="H55" s="169"/>
    </row>
    <row r="56" spans="1:8" outlineLevel="1" x14ac:dyDescent="0.25">
      <c r="A56" s="30" t="str">
        <f>Ingreso!A42</f>
        <v>EEE.05.03.005.000.000</v>
      </c>
      <c r="B56" s="31"/>
      <c r="C56" s="32" t="str">
        <f>Ingreso!B42</f>
        <v>Del Servicio Nacional de Menores</v>
      </c>
      <c r="D56" s="33">
        <f>(Ingreso!C42)</f>
        <v>509233</v>
      </c>
      <c r="E56" s="33">
        <f>(Ingreso!D42)</f>
        <v>520716</v>
      </c>
      <c r="F56" s="33">
        <f ca="1">(Ingreso!E42)</f>
        <v>418409</v>
      </c>
      <c r="G56" s="168">
        <f ca="1">(Ingreso!F42)</f>
        <v>102307</v>
      </c>
      <c r="H56" s="169"/>
    </row>
    <row r="57" spans="1:8" outlineLevel="1" x14ac:dyDescent="0.25">
      <c r="A57" s="30" t="str">
        <f>Ingreso!A43</f>
        <v>EEE.05.03.005.001.000</v>
      </c>
      <c r="B57" s="31"/>
      <c r="C57" s="32" t="str">
        <f>Ingreso!B43</f>
        <v>Subvención Menores en Situación Irregular</v>
      </c>
      <c r="D57" s="33">
        <f>(Ingreso!C43)</f>
        <v>509233</v>
      </c>
      <c r="E57" s="33">
        <f>(Ingreso!D43)</f>
        <v>520716</v>
      </c>
      <c r="F57" s="33">
        <f ca="1">(Ingreso!E43)</f>
        <v>418409</v>
      </c>
      <c r="G57" s="168">
        <f ca="1">(Ingreso!F43)</f>
        <v>102307</v>
      </c>
      <c r="H57" s="169"/>
    </row>
    <row r="58" spans="1:8" outlineLevel="1" x14ac:dyDescent="0.25">
      <c r="A58" s="30" t="str">
        <f>Ingreso!A44</f>
        <v>EEE.05.03.006.000.000</v>
      </c>
      <c r="B58" s="31"/>
      <c r="C58" s="32" t="str">
        <f>Ingreso!B44</f>
        <v>Del Servicio de Salud</v>
      </c>
      <c r="D58" s="33">
        <f>(Ingreso!C44)</f>
        <v>0</v>
      </c>
      <c r="E58" s="33">
        <f>(Ingreso!D44)</f>
        <v>0</v>
      </c>
      <c r="F58" s="33">
        <f ca="1">(Ingreso!E44)</f>
        <v>0</v>
      </c>
      <c r="G58" s="168">
        <f ca="1">(Ingreso!F44)</f>
        <v>0</v>
      </c>
      <c r="H58" s="169"/>
    </row>
    <row r="59" spans="1:8" outlineLevel="1" x14ac:dyDescent="0.25">
      <c r="A59" s="30" t="str">
        <f>Ingreso!A45</f>
        <v>EEE.05.03.006.001.000</v>
      </c>
      <c r="B59" s="31"/>
      <c r="C59" s="32" t="str">
        <f>Ingreso!B45</f>
        <v>Atención Primaria Ley Nº 19.378 Art. 49</v>
      </c>
      <c r="D59" s="33">
        <f>(Ingreso!C45)</f>
        <v>0</v>
      </c>
      <c r="E59" s="33">
        <f>(Ingreso!D45)</f>
        <v>0</v>
      </c>
      <c r="F59" s="33">
        <f ca="1">(Ingreso!E45)</f>
        <v>0</v>
      </c>
      <c r="G59" s="168">
        <f ca="1">(Ingreso!F45)</f>
        <v>0</v>
      </c>
      <c r="H59" s="169"/>
    </row>
    <row r="60" spans="1:8" outlineLevel="1" x14ac:dyDescent="0.25">
      <c r="A60" s="30" t="str">
        <f>Ingreso!A46</f>
        <v>EEE.05.03.006.002.000</v>
      </c>
      <c r="B60" s="31"/>
      <c r="C60" s="32" t="str">
        <f>Ingreso!B46</f>
        <v>Aportes Afectados</v>
      </c>
      <c r="D60" s="33">
        <f>(Ingreso!C46)</f>
        <v>0</v>
      </c>
      <c r="E60" s="33">
        <f>(Ingreso!D46)</f>
        <v>0</v>
      </c>
      <c r="F60" s="33">
        <f ca="1">(Ingreso!E46)</f>
        <v>0</v>
      </c>
      <c r="G60" s="168">
        <f ca="1">(Ingreso!F46)</f>
        <v>0</v>
      </c>
      <c r="H60" s="169"/>
    </row>
    <row r="61" spans="1:8" outlineLevel="1" x14ac:dyDescent="0.25">
      <c r="A61" s="30" t="str">
        <f>Ingreso!A47</f>
        <v>EEE.05.03.006.003.000</v>
      </c>
      <c r="B61" s="31"/>
      <c r="C61" s="32" t="str">
        <f>Ingreso!B47</f>
        <v>Anticipos del Aporte Estatal</v>
      </c>
      <c r="D61" s="33">
        <f>(Ingreso!C47)</f>
        <v>0</v>
      </c>
      <c r="E61" s="33">
        <f>(Ingreso!D47)</f>
        <v>0</v>
      </c>
      <c r="F61" s="33">
        <f ca="1">(Ingreso!E47)</f>
        <v>0</v>
      </c>
      <c r="G61" s="168">
        <f ca="1">(Ingreso!F47)</f>
        <v>0</v>
      </c>
      <c r="H61" s="169"/>
    </row>
    <row r="62" spans="1:8" outlineLevel="1" x14ac:dyDescent="0.25">
      <c r="A62" s="30" t="str">
        <f>Ingreso!A48</f>
        <v>EEE.05.03.007.000.000</v>
      </c>
      <c r="B62" s="31"/>
      <c r="C62" s="32" t="str">
        <f>Ingreso!B48</f>
        <v>Del Tesoro Público</v>
      </c>
      <c r="D62" s="33">
        <f>(Ingreso!C48)</f>
        <v>0</v>
      </c>
      <c r="E62" s="33">
        <f>(Ingreso!D48)</f>
        <v>0</v>
      </c>
      <c r="F62" s="33">
        <f ca="1">(Ingreso!E48)</f>
        <v>0</v>
      </c>
      <c r="G62" s="168">
        <f ca="1">(Ingreso!F48)</f>
        <v>0</v>
      </c>
      <c r="H62" s="169"/>
    </row>
    <row r="63" spans="1:8" outlineLevel="1" x14ac:dyDescent="0.25">
      <c r="A63" s="30" t="str">
        <f>Ingreso!A49</f>
        <v>EEE.05.03.007.001.000</v>
      </c>
      <c r="B63" s="31"/>
      <c r="C63" s="32" t="str">
        <f>Ingreso!B49</f>
        <v>Patentes Acuícolas Ley Nº 20.033 Art. 8º</v>
      </c>
      <c r="D63" s="33">
        <f>(Ingreso!C49)</f>
        <v>0</v>
      </c>
      <c r="E63" s="33">
        <f>(Ingreso!D49)</f>
        <v>0</v>
      </c>
      <c r="F63" s="33">
        <f ca="1">(Ingreso!E49)</f>
        <v>0</v>
      </c>
      <c r="G63" s="168">
        <f ca="1">(Ingreso!F49)</f>
        <v>0</v>
      </c>
      <c r="H63" s="169"/>
    </row>
    <row r="64" spans="1:8" outlineLevel="1" x14ac:dyDescent="0.25">
      <c r="A64" s="30" t="str">
        <f>Ingreso!A50</f>
        <v>EEE.05.03.007.004.000</v>
      </c>
      <c r="B64" s="31"/>
      <c r="C64" s="32" t="str">
        <f>Ingreso!B50</f>
        <v>Bonificación Adicional Ley de Incentivo al Retiro</v>
      </c>
      <c r="D64" s="33">
        <f>(Ingreso!C50)</f>
        <v>0</v>
      </c>
      <c r="E64" s="33">
        <f>(Ingreso!D50)</f>
        <v>0</v>
      </c>
      <c r="F64" s="33">
        <f ca="1">(Ingreso!E50)</f>
        <v>0</v>
      </c>
      <c r="G64" s="168">
        <f ca="1">(Ingreso!F50)</f>
        <v>0</v>
      </c>
      <c r="H64" s="169"/>
    </row>
    <row r="65" spans="1:8" outlineLevel="1" x14ac:dyDescent="0.25">
      <c r="A65" s="30" t="str">
        <f>Ingreso!A51</f>
        <v>EEE.05.03.007.999.000</v>
      </c>
      <c r="B65" s="31"/>
      <c r="C65" s="32" t="str">
        <f>Ingreso!B51</f>
        <v>Otras Transferencias Corrientes del Tesoro Público</v>
      </c>
      <c r="D65" s="33">
        <f>(Ingreso!C51)</f>
        <v>0</v>
      </c>
      <c r="E65" s="33">
        <f>(Ingreso!D51)</f>
        <v>0</v>
      </c>
      <c r="F65" s="33">
        <f ca="1">(Ingreso!E51)</f>
        <v>0</v>
      </c>
      <c r="G65" s="168">
        <f ca="1">(Ingreso!F51)</f>
        <v>0</v>
      </c>
      <c r="H65" s="169"/>
    </row>
    <row r="66" spans="1:8" outlineLevel="1" x14ac:dyDescent="0.25">
      <c r="A66" s="30" t="str">
        <f>Ingreso!A52</f>
        <v>EEE.05.03.009.000.000</v>
      </c>
      <c r="B66" s="31"/>
      <c r="C66" s="32" t="str">
        <f>Ingreso!B52</f>
        <v>De la Dirección de Educación Pública</v>
      </c>
      <c r="D66" s="33">
        <f>(Ingreso!C52)</f>
        <v>0</v>
      </c>
      <c r="E66" s="33">
        <f>(Ingreso!D52)</f>
        <v>0</v>
      </c>
      <c r="F66" s="33">
        <f ca="1">(Ingreso!E52)</f>
        <v>0</v>
      </c>
      <c r="G66" s="168">
        <f ca="1">(Ingreso!F52)</f>
        <v>0</v>
      </c>
      <c r="H66" s="169"/>
    </row>
    <row r="67" spans="1:8" outlineLevel="1" x14ac:dyDescent="0.25">
      <c r="A67" s="30" t="str">
        <f>Ingreso!A53</f>
        <v>EEE.05.03.009.001.000</v>
      </c>
      <c r="B67" s="31"/>
      <c r="C67" s="32" t="str">
        <f>Ingreso!B53</f>
        <v>Fondo de Apoyo a la Educación Pública</v>
      </c>
      <c r="D67" s="33">
        <f>(Ingreso!C53)</f>
        <v>0</v>
      </c>
      <c r="E67" s="33">
        <f>(Ingreso!D53)</f>
        <v>0</v>
      </c>
      <c r="F67" s="33">
        <f ca="1">(Ingreso!E53)</f>
        <v>0</v>
      </c>
      <c r="G67" s="168">
        <f ca="1">(Ingreso!F53)</f>
        <v>0</v>
      </c>
      <c r="H67" s="169"/>
    </row>
    <row r="68" spans="1:8" outlineLevel="1" x14ac:dyDescent="0.25">
      <c r="A68" s="30" t="str">
        <f>Ingreso!A54</f>
        <v>EEE.05.03.009.999.000</v>
      </c>
      <c r="B68" s="31"/>
      <c r="C68" s="32" t="str">
        <f>Ingreso!B54</f>
        <v>Otros</v>
      </c>
      <c r="D68" s="33">
        <f>(Ingreso!C54)</f>
        <v>0</v>
      </c>
      <c r="E68" s="33">
        <f>(Ingreso!D54)</f>
        <v>0</v>
      </c>
      <c r="F68" s="33">
        <f ca="1">(Ingreso!E54)</f>
        <v>0</v>
      </c>
      <c r="G68" s="168">
        <f ca="1">(Ingreso!F54)</f>
        <v>0</v>
      </c>
      <c r="H68" s="169"/>
    </row>
    <row r="69" spans="1:8" outlineLevel="1" x14ac:dyDescent="0.25">
      <c r="A69" s="30" t="str">
        <f>Ingreso!A55</f>
        <v>EEE.05.03.099.000.000</v>
      </c>
      <c r="B69" s="31"/>
      <c r="C69" s="32" t="str">
        <f>Ingreso!B55</f>
        <v>De Otras Entidades Públicas</v>
      </c>
      <c r="D69" s="33">
        <f>(Ingreso!C55)</f>
        <v>276753</v>
      </c>
      <c r="E69" s="33">
        <f>(Ingreso!D55)</f>
        <v>297798</v>
      </c>
      <c r="F69" s="33">
        <f ca="1">(Ingreso!E55)</f>
        <v>236062</v>
      </c>
      <c r="G69" s="168">
        <f ca="1">(Ingreso!F55)</f>
        <v>61736</v>
      </c>
      <c r="H69" s="169"/>
    </row>
    <row r="70" spans="1:8" outlineLevel="1" x14ac:dyDescent="0.25">
      <c r="A70" s="30" t="str">
        <f>Ingreso!A56</f>
        <v>EEE.05.03.100.000.000</v>
      </c>
      <c r="B70" s="31"/>
      <c r="C70" s="32" t="str">
        <f>Ingreso!B56</f>
        <v>De Otras Municipalidades</v>
      </c>
      <c r="D70" s="33">
        <f>(Ingreso!C56)</f>
        <v>0</v>
      </c>
      <c r="E70" s="33">
        <f>(Ingreso!D56)</f>
        <v>0</v>
      </c>
      <c r="F70" s="33">
        <f ca="1">(Ingreso!E56)</f>
        <v>0</v>
      </c>
      <c r="G70" s="168">
        <f ca="1">(Ingreso!F56)</f>
        <v>0</v>
      </c>
      <c r="H70" s="169"/>
    </row>
    <row r="71" spans="1:8" outlineLevel="1" x14ac:dyDescent="0.25">
      <c r="A71" s="30" t="str">
        <f>Ingreso!A57</f>
        <v>EEE.05.03.101.000.000</v>
      </c>
      <c r="B71" s="31"/>
      <c r="C71" s="32" t="str">
        <f>Ingreso!B57</f>
        <v>De la Municipalidad a Servicios Incorporados a su Gestión</v>
      </c>
      <c r="D71" s="33">
        <f>(Ingreso!C57)</f>
        <v>375000</v>
      </c>
      <c r="E71" s="33">
        <f>(Ingreso!D57)</f>
        <v>375000</v>
      </c>
      <c r="F71" s="33">
        <f ca="1">(Ingreso!E57)</f>
        <v>277830</v>
      </c>
      <c r="G71" s="168">
        <f ca="1">(Ingreso!F57)</f>
        <v>97170</v>
      </c>
      <c r="H71" s="169"/>
    </row>
    <row r="72" spans="1:8" x14ac:dyDescent="0.25">
      <c r="A72" s="30" t="str">
        <f>Ingreso!A58</f>
        <v>EEE.05.06.000.000.000</v>
      </c>
      <c r="B72" s="31"/>
      <c r="C72" s="32" t="str">
        <f>Ingreso!B58</f>
        <v>DE GOBIERNOS EXTRANJEROS</v>
      </c>
      <c r="D72" s="33">
        <f>(Ingreso!C58)</f>
        <v>0</v>
      </c>
      <c r="E72" s="33">
        <f>(Ingreso!D58)</f>
        <v>0</v>
      </c>
      <c r="F72" s="33">
        <f ca="1">(Ingreso!E58)</f>
        <v>0</v>
      </c>
      <c r="G72" s="168">
        <f>(Ingreso!F58)</f>
        <v>0</v>
      </c>
      <c r="H72" s="169"/>
    </row>
    <row r="73" spans="1:8" outlineLevel="1" x14ac:dyDescent="0.25">
      <c r="A73" s="30" t="str">
        <f>Ingreso!A59</f>
        <v>EEE.05.06.001.000.000</v>
      </c>
      <c r="B73" s="31"/>
      <c r="C73" s="32" t="str">
        <f>Ingreso!B59</f>
        <v>Donación de Gobiernos Extranjeros</v>
      </c>
      <c r="D73" s="33">
        <f>(Ingreso!C59)</f>
        <v>0</v>
      </c>
      <c r="E73" s="33">
        <f>(Ingreso!D59)</f>
        <v>0</v>
      </c>
      <c r="F73" s="33">
        <f ca="1">(Ingreso!E59)</f>
        <v>0</v>
      </c>
      <c r="G73" s="168">
        <f>(Ingreso!F59)</f>
        <v>0</v>
      </c>
      <c r="H73" s="169"/>
    </row>
    <row r="74" spans="1:8" outlineLevel="1" x14ac:dyDescent="0.25">
      <c r="A74" s="30" t="str">
        <f>Ingreso!A60</f>
        <v>EEE.06.00.000.000.000</v>
      </c>
      <c r="B74" s="31"/>
      <c r="C74" s="32" t="str">
        <f>Ingreso!B60</f>
        <v>CxC RENTAS DE LA PROPIEDAD</v>
      </c>
      <c r="D74" s="33">
        <f>(Ingreso!C60)</f>
        <v>0</v>
      </c>
      <c r="E74" s="33">
        <f>(Ingreso!D60)</f>
        <v>0</v>
      </c>
      <c r="F74" s="33">
        <f ca="1">(Ingreso!E60)</f>
        <v>0</v>
      </c>
      <c r="G74" s="168">
        <f>(Ingreso!F60)</f>
        <v>0</v>
      </c>
      <c r="H74" s="169"/>
    </row>
    <row r="75" spans="1:8" outlineLevel="1" x14ac:dyDescent="0.25">
      <c r="A75" s="30" t="str">
        <f>Ingreso!A61</f>
        <v>EEE.06.01.000.000.000</v>
      </c>
      <c r="B75" s="31"/>
      <c r="C75" s="32" t="str">
        <f>Ingreso!B61</f>
        <v>ARRIENDO DE ACTIVOS NO FINANCIEROS</v>
      </c>
      <c r="D75" s="33">
        <f>(Ingreso!C61)</f>
        <v>0</v>
      </c>
      <c r="E75" s="33">
        <f>(Ingreso!D61)</f>
        <v>0</v>
      </c>
      <c r="F75" s="33">
        <f ca="1">(Ingreso!E61)</f>
        <v>0</v>
      </c>
      <c r="G75" s="168">
        <f>(Ingreso!F61)</f>
        <v>0</v>
      </c>
      <c r="H75" s="169"/>
    </row>
    <row r="76" spans="1:8" outlineLevel="1" x14ac:dyDescent="0.25">
      <c r="A76" s="30" t="str">
        <f>Ingreso!A62</f>
        <v>EEE.06.02.000.000.000</v>
      </c>
      <c r="B76" s="31"/>
      <c r="C76" s="32" t="str">
        <f>Ingreso!B62</f>
        <v>DIVIDENDOS</v>
      </c>
      <c r="D76" s="33">
        <f>(Ingreso!C62)</f>
        <v>0</v>
      </c>
      <c r="E76" s="33">
        <f>(Ingreso!D62)</f>
        <v>0</v>
      </c>
      <c r="F76" s="33">
        <f ca="1">(Ingreso!E62)</f>
        <v>0</v>
      </c>
      <c r="G76" s="168">
        <f>(Ingreso!F62)</f>
        <v>0</v>
      </c>
      <c r="H76" s="169"/>
    </row>
    <row r="77" spans="1:8" outlineLevel="1" x14ac:dyDescent="0.25">
      <c r="A77" s="30" t="str">
        <f>Ingreso!A63</f>
        <v>EEE.06.03.000.000.000</v>
      </c>
      <c r="B77" s="31"/>
      <c r="C77" s="32" t="str">
        <f>Ingreso!B63</f>
        <v>INTERESES</v>
      </c>
      <c r="D77" s="33">
        <f>(Ingreso!C63)</f>
        <v>0</v>
      </c>
      <c r="E77" s="33">
        <f>(Ingreso!D63)</f>
        <v>0</v>
      </c>
      <c r="F77" s="33">
        <f ca="1">(Ingreso!E63)</f>
        <v>0</v>
      </c>
      <c r="G77" s="168">
        <f>(Ingreso!F63)</f>
        <v>0</v>
      </c>
      <c r="H77" s="169"/>
    </row>
    <row r="78" spans="1:8" x14ac:dyDescent="0.25">
      <c r="A78" s="30" t="str">
        <f>Ingreso!A64</f>
        <v>EEE.06.04.000.000.000</v>
      </c>
      <c r="B78" s="31"/>
      <c r="C78" s="32" t="str">
        <f>Ingreso!B64</f>
        <v>PARTICIPACION DE UTILIDADES</v>
      </c>
      <c r="D78" s="33">
        <f>(Ingreso!C64)</f>
        <v>0</v>
      </c>
      <c r="E78" s="33">
        <f>(Ingreso!D64)</f>
        <v>0</v>
      </c>
      <c r="F78" s="33">
        <f ca="1">(Ingreso!E64)</f>
        <v>0</v>
      </c>
      <c r="G78" s="168">
        <f>(Ingreso!F64)</f>
        <v>0</v>
      </c>
      <c r="H78" s="169"/>
    </row>
    <row r="79" spans="1:8" outlineLevel="1" x14ac:dyDescent="0.25">
      <c r="A79" s="30" t="str">
        <f>Ingreso!A65</f>
        <v>EEE.06.99.000.000.000</v>
      </c>
      <c r="B79" s="31"/>
      <c r="C79" s="32" t="str">
        <f>Ingreso!B65</f>
        <v>OTRAS RENTAS DE LA PROPIEDAD</v>
      </c>
      <c r="D79" s="33">
        <f>(Ingreso!C65)</f>
        <v>0</v>
      </c>
      <c r="E79" s="33">
        <f>(Ingreso!D65)</f>
        <v>0</v>
      </c>
      <c r="F79" s="33">
        <f ca="1">(Ingreso!E65)</f>
        <v>0</v>
      </c>
      <c r="G79" s="168">
        <f>(Ingreso!F65)</f>
        <v>0</v>
      </c>
      <c r="H79" s="169"/>
    </row>
    <row r="80" spans="1:8" outlineLevel="1" x14ac:dyDescent="0.25">
      <c r="A80" s="30" t="str">
        <f>Ingreso!A66</f>
        <v>EEE.07.00.000.000.000</v>
      </c>
      <c r="B80" s="31"/>
      <c r="C80" s="32" t="str">
        <f>Ingreso!B66</f>
        <v>CxC INGRESOS DE OPERACIÓN</v>
      </c>
      <c r="D80" s="33">
        <f>(Ingreso!C66)</f>
        <v>0</v>
      </c>
      <c r="E80" s="33">
        <f>(Ingreso!D66)</f>
        <v>0</v>
      </c>
      <c r="F80" s="33">
        <f ca="1">(Ingreso!E66)</f>
        <v>0</v>
      </c>
      <c r="G80" s="168">
        <f>(Ingreso!F66)</f>
        <v>0</v>
      </c>
      <c r="H80" s="169"/>
    </row>
    <row r="81" spans="1:8" s="39" customFormat="1" x14ac:dyDescent="0.25">
      <c r="A81" s="30" t="str">
        <f>Ingreso!A67</f>
        <v>EEE.07.01.000.000.000</v>
      </c>
      <c r="B81" s="37"/>
      <c r="C81" s="38" t="str">
        <f>Ingreso!B67</f>
        <v>VENTA DE BIENES</v>
      </c>
      <c r="D81" s="33">
        <f>(Ingreso!C67)</f>
        <v>0</v>
      </c>
      <c r="E81" s="33">
        <f>(Ingreso!D67)</f>
        <v>0</v>
      </c>
      <c r="F81" s="33">
        <f ca="1">(Ingreso!E67)</f>
        <v>0</v>
      </c>
      <c r="G81" s="168">
        <f>(Ingreso!F67)</f>
        <v>0</v>
      </c>
      <c r="H81" s="169"/>
    </row>
    <row r="82" spans="1:8" outlineLevel="1" x14ac:dyDescent="0.25">
      <c r="A82" s="30" t="str">
        <f>Ingreso!A68</f>
        <v>EEE.07.02.000.000.000</v>
      </c>
      <c r="B82" s="31"/>
      <c r="C82" s="32" t="str">
        <f>Ingreso!B68</f>
        <v>VENTA DE SERVICIOS</v>
      </c>
      <c r="D82" s="33">
        <f>(Ingreso!C68)</f>
        <v>0</v>
      </c>
      <c r="E82" s="33">
        <f>(Ingreso!D68)</f>
        <v>0</v>
      </c>
      <c r="F82" s="33">
        <f ca="1">(Ingreso!E68)</f>
        <v>0</v>
      </c>
      <c r="G82" s="168">
        <f>(Ingreso!F68)</f>
        <v>0</v>
      </c>
      <c r="H82" s="169"/>
    </row>
    <row r="83" spans="1:8" outlineLevel="1" x14ac:dyDescent="0.25">
      <c r="A83" s="30" t="str">
        <f>Ingreso!A69</f>
        <v>EEE.08.00.000.000.000</v>
      </c>
      <c r="B83" s="31"/>
      <c r="C83" s="32" t="str">
        <f>Ingreso!B69</f>
        <v>CxC OTROS INGRESOS CORRIENTES</v>
      </c>
      <c r="D83" s="33">
        <f>(Ingreso!C69)</f>
        <v>25000</v>
      </c>
      <c r="E83" s="33">
        <f>(Ingreso!D69)</f>
        <v>205732</v>
      </c>
      <c r="F83" s="33">
        <f ca="1">(Ingreso!E69)</f>
        <v>201865</v>
      </c>
      <c r="G83" s="168">
        <f ca="1">(Ingreso!F69)</f>
        <v>3867</v>
      </c>
      <c r="H83" s="169"/>
    </row>
    <row r="84" spans="1:8" outlineLevel="1" x14ac:dyDescent="0.25">
      <c r="A84" s="30" t="str">
        <f>Ingreso!A70</f>
        <v>EEE.08.01.000.000.000</v>
      </c>
      <c r="B84" s="31"/>
      <c r="C84" s="32" t="str">
        <f>Ingreso!B70</f>
        <v>RECUPERACIONES Y REEMBOLSOS POR LICENCIAS MEDICAS</v>
      </c>
      <c r="D84" s="33">
        <f>(Ingreso!C70)</f>
        <v>25000</v>
      </c>
      <c r="E84" s="33">
        <f>(Ingreso!D70)</f>
        <v>25000</v>
      </c>
      <c r="F84" s="33">
        <f ca="1">(Ingreso!E70)</f>
        <v>21672</v>
      </c>
      <c r="G84" s="168">
        <f ca="1">(Ingreso!F70)</f>
        <v>3328</v>
      </c>
      <c r="H84" s="169"/>
    </row>
    <row r="85" spans="1:8" outlineLevel="1" x14ac:dyDescent="0.25">
      <c r="A85" s="30" t="str">
        <f>Ingreso!A71</f>
        <v>EEE.08.01.001.000.000</v>
      </c>
      <c r="B85" s="31"/>
      <c r="C85" s="32" t="str">
        <f>Ingreso!B71</f>
        <v>Reembolso Art. 4º Ley N º 19.345 y Ley Nº 19.117 Artículo Único</v>
      </c>
      <c r="D85" s="33">
        <f>(Ingreso!C71)</f>
        <v>25000</v>
      </c>
      <c r="E85" s="33">
        <f>(Ingreso!D71)</f>
        <v>25000</v>
      </c>
      <c r="F85" s="33">
        <f ca="1">(Ingreso!E71)</f>
        <v>21672</v>
      </c>
      <c r="G85" s="168">
        <f ca="1">(Ingreso!F71)</f>
        <v>3328</v>
      </c>
      <c r="H85" s="169"/>
    </row>
    <row r="86" spans="1:8" outlineLevel="1" x14ac:dyDescent="0.25">
      <c r="A86" s="30" t="str">
        <f>Ingreso!A72</f>
        <v>EEE.08.01.002.000.000</v>
      </c>
      <c r="B86" s="31"/>
      <c r="C86" s="32" t="str">
        <f>Ingreso!B72</f>
        <v>Recuperaciones Art. 12 Ley Nº 18.196 y Ley Nº 19.117 Artículo Único</v>
      </c>
      <c r="D86" s="33">
        <f>(Ingreso!C72)</f>
        <v>0</v>
      </c>
      <c r="E86" s="33">
        <f>(Ingreso!D72)</f>
        <v>0</v>
      </c>
      <c r="F86" s="33">
        <f ca="1">(Ingreso!E72)</f>
        <v>0</v>
      </c>
      <c r="G86" s="168">
        <f ca="1">(Ingreso!F72)</f>
        <v>0</v>
      </c>
      <c r="H86" s="169"/>
    </row>
    <row r="87" spans="1:8" outlineLevel="1" x14ac:dyDescent="0.25">
      <c r="A87" s="30" t="str">
        <f>Ingreso!A73</f>
        <v>EEE.08.02.000.000.000</v>
      </c>
      <c r="B87" s="31"/>
      <c r="C87" s="32" t="str">
        <f>Ingreso!B73</f>
        <v>MULTAS Y SANCIONES PECUNIARIAS</v>
      </c>
      <c r="D87" s="33">
        <f>(Ingreso!C73)</f>
        <v>0</v>
      </c>
      <c r="E87" s="33">
        <f>(Ingreso!D73)</f>
        <v>0</v>
      </c>
      <c r="F87" s="33">
        <f ca="1">(Ingreso!E73)</f>
        <v>0</v>
      </c>
      <c r="G87" s="168">
        <f>(Ingreso!F73)</f>
        <v>0</v>
      </c>
      <c r="H87" s="169"/>
    </row>
    <row r="88" spans="1:8" outlineLevel="1" x14ac:dyDescent="0.25">
      <c r="A88" s="30" t="str">
        <f>Ingreso!A74</f>
        <v>EEE.08.02.001.000.000</v>
      </c>
      <c r="B88" s="31"/>
      <c r="C88" s="32" t="str">
        <f>Ingreso!B74</f>
        <v>Multas - De Beneficio Municipal</v>
      </c>
      <c r="D88" s="33">
        <f>(Ingreso!C74)</f>
        <v>0</v>
      </c>
      <c r="E88" s="33">
        <f>(Ingreso!D74)</f>
        <v>0</v>
      </c>
      <c r="F88" s="33">
        <f ca="1">(Ingreso!E74)</f>
        <v>0</v>
      </c>
      <c r="G88" s="168">
        <f>(Ingreso!F74)</f>
        <v>0</v>
      </c>
      <c r="H88" s="169"/>
    </row>
    <row r="89" spans="1:8" outlineLevel="1" x14ac:dyDescent="0.25">
      <c r="A89" s="30" t="str">
        <f>Ingreso!A75</f>
        <v>EEE.08.02.001.001.000</v>
      </c>
      <c r="B89" s="31"/>
      <c r="C89" s="32" t="str">
        <f>Ingreso!B75</f>
        <v>Multas Ley de Tránsito</v>
      </c>
      <c r="D89" s="33">
        <f>(Ingreso!C75)</f>
        <v>0</v>
      </c>
      <c r="E89" s="33">
        <f>(Ingreso!D75)</f>
        <v>0</v>
      </c>
      <c r="F89" s="33">
        <f ca="1">(Ingreso!E75)</f>
        <v>0</v>
      </c>
      <c r="G89" s="168">
        <f>(Ingreso!F75)</f>
        <v>0</v>
      </c>
      <c r="H89" s="169"/>
    </row>
    <row r="90" spans="1:8" outlineLevel="1" x14ac:dyDescent="0.25">
      <c r="A90" s="30" t="str">
        <f>Ingreso!A76</f>
        <v>EEE.08.02.001.002.000</v>
      </c>
      <c r="B90" s="31"/>
      <c r="C90" s="32" t="str">
        <f>Ingreso!B76</f>
        <v>Multas Art. 14 N°6, Inc. 2°, ley N°18.695 – Multas TAG</v>
      </c>
      <c r="D90" s="33">
        <f>(Ingreso!C76)</f>
        <v>0</v>
      </c>
      <c r="E90" s="33">
        <f>(Ingreso!D76)</f>
        <v>0</v>
      </c>
      <c r="F90" s="33">
        <f ca="1">(Ingreso!E76)</f>
        <v>0</v>
      </c>
      <c r="G90" s="168">
        <f>(Ingreso!F76)</f>
        <v>0</v>
      </c>
      <c r="H90" s="169"/>
    </row>
    <row r="91" spans="1:8" outlineLevel="1" x14ac:dyDescent="0.25">
      <c r="A91" s="30" t="str">
        <f>Ingreso!A77</f>
        <v>EEE.08.02.001.003.000</v>
      </c>
      <c r="B91" s="31"/>
      <c r="C91" s="32" t="str">
        <f>Ingreso!B77</f>
        <v>Multas Art. 42, Decreto N°900 de 1996, Ministerio de Obras Públicas</v>
      </c>
      <c r="D91" s="33">
        <f>(Ingreso!C77)</f>
        <v>0</v>
      </c>
      <c r="E91" s="33">
        <f>(Ingreso!D77)</f>
        <v>0</v>
      </c>
      <c r="F91" s="33">
        <f ca="1">(Ingreso!E77)</f>
        <v>0</v>
      </c>
      <c r="G91" s="168">
        <f>(Ingreso!F77)</f>
        <v>0</v>
      </c>
      <c r="H91" s="169"/>
    </row>
    <row r="92" spans="1:8" outlineLevel="1" x14ac:dyDescent="0.25">
      <c r="A92" s="30" t="str">
        <f>Ingreso!A78</f>
        <v>EEE.08.02.001.004.000</v>
      </c>
      <c r="B92" s="31"/>
      <c r="C92" s="32" t="str">
        <f>Ingreso!B78</f>
        <v>Registro de Multas de Pasajeros Infractores-De Beneficio Municipal</v>
      </c>
      <c r="D92" s="33">
        <f>(Ingreso!C78)</f>
        <v>0</v>
      </c>
      <c r="E92" s="33">
        <f>(Ingreso!D78)</f>
        <v>0</v>
      </c>
      <c r="F92" s="33">
        <f ca="1">(Ingreso!E78)</f>
        <v>0</v>
      </c>
      <c r="G92" s="168">
        <f>(Ingreso!F78)</f>
        <v>0</v>
      </c>
      <c r="H92" s="169"/>
    </row>
    <row r="93" spans="1:8" outlineLevel="1" x14ac:dyDescent="0.25">
      <c r="A93" s="30" t="str">
        <f>Ingreso!A79</f>
        <v>EEE.08.02.001.999.000</v>
      </c>
      <c r="B93" s="31"/>
      <c r="C93" s="32" t="str">
        <f>Ingreso!B79</f>
        <v>Otras Multas de Beneficio Municipal</v>
      </c>
      <c r="D93" s="33">
        <f>(Ingreso!C79)</f>
        <v>0</v>
      </c>
      <c r="E93" s="33">
        <f>(Ingreso!D79)</f>
        <v>0</v>
      </c>
      <c r="F93" s="33">
        <f ca="1">(Ingreso!E79)</f>
        <v>0</v>
      </c>
      <c r="G93" s="168">
        <f>(Ingreso!F79)</f>
        <v>0</v>
      </c>
      <c r="H93" s="169"/>
    </row>
    <row r="94" spans="1:8" outlineLevel="1" x14ac:dyDescent="0.25">
      <c r="A94" s="30" t="str">
        <f>Ingreso!A80</f>
        <v>EEE.08.02.002.000.000</v>
      </c>
      <c r="B94" s="31"/>
      <c r="C94" s="32" t="str">
        <f>Ingreso!B80</f>
        <v>Multas Art.14, N°6, Ley N°18.695- De beneficio Fondo Común Municipal</v>
      </c>
      <c r="D94" s="33">
        <f>(Ingreso!C80)</f>
        <v>0</v>
      </c>
      <c r="E94" s="33">
        <f>(Ingreso!D80)</f>
        <v>0</v>
      </c>
      <c r="F94" s="33">
        <f ca="1">(Ingreso!E80)</f>
        <v>0</v>
      </c>
      <c r="G94" s="168">
        <f>(Ingreso!F80)</f>
        <v>0</v>
      </c>
      <c r="H94" s="169"/>
    </row>
    <row r="95" spans="1:8" outlineLevel="1" x14ac:dyDescent="0.25">
      <c r="A95" s="30" t="str">
        <f>Ingreso!A81</f>
        <v>EEE.08.02.002.001.000</v>
      </c>
      <c r="B95" s="31"/>
      <c r="C95" s="32" t="str">
        <f>Ingreso!B81</f>
        <v>Multas Art. 14 N°6, Inc. 1°, ley N°18.695 Equipo de Registro</v>
      </c>
      <c r="D95" s="33">
        <f>(Ingreso!C81)</f>
        <v>0</v>
      </c>
      <c r="E95" s="33">
        <f>(Ingreso!D81)</f>
        <v>0</v>
      </c>
      <c r="F95" s="33">
        <f ca="1">(Ingreso!E81)</f>
        <v>0</v>
      </c>
      <c r="G95" s="168">
        <f>(Ingreso!F81)</f>
        <v>0</v>
      </c>
      <c r="H95" s="169"/>
    </row>
    <row r="96" spans="1:8" outlineLevel="1" x14ac:dyDescent="0.25">
      <c r="A96" s="30" t="str">
        <f>Ingreso!A82</f>
        <v>EEE.08.02.002.002.000</v>
      </c>
      <c r="B96" s="31"/>
      <c r="C96" s="32" t="str">
        <f>Ingreso!B82</f>
        <v>Multas Art. 14 N°6, Inc. 2°, ley N°18.695 – Multas TAG</v>
      </c>
      <c r="D96" s="33">
        <f>(Ingreso!C82)</f>
        <v>0</v>
      </c>
      <c r="E96" s="33">
        <f>(Ingreso!D82)</f>
        <v>0</v>
      </c>
      <c r="F96" s="33">
        <f ca="1">(Ingreso!E82)</f>
        <v>0</v>
      </c>
      <c r="G96" s="168">
        <f>(Ingreso!F82)</f>
        <v>0</v>
      </c>
      <c r="H96" s="169"/>
    </row>
    <row r="97" spans="1:8" outlineLevel="1" x14ac:dyDescent="0.25">
      <c r="A97" s="30" t="str">
        <f>Ingreso!A83</f>
        <v>EEE.08.02.002.003.000</v>
      </c>
      <c r="B97" s="31"/>
      <c r="C97" s="32" t="str">
        <f>Ingreso!B83</f>
        <v>Multas Art. 42, Decreto N°900, de 1996, Ministerio de Obras Públicas</v>
      </c>
      <c r="D97" s="33">
        <f>(Ingreso!C83)</f>
        <v>0</v>
      </c>
      <c r="E97" s="33">
        <f>(Ingreso!D83)</f>
        <v>0</v>
      </c>
      <c r="F97" s="33">
        <f ca="1">(Ingreso!E83)</f>
        <v>0</v>
      </c>
      <c r="G97" s="168">
        <f>(Ingreso!F83)</f>
        <v>0</v>
      </c>
      <c r="H97" s="169"/>
    </row>
    <row r="98" spans="1:8" outlineLevel="1" x14ac:dyDescent="0.25">
      <c r="A98" s="30" t="str">
        <f>Ingreso!A84</f>
        <v>EEE.08.02.002.999.000</v>
      </c>
      <c r="B98" s="31"/>
      <c r="C98" s="32" t="str">
        <f>Ingreso!B84</f>
        <v>Otras Multas de Beneficio Fondo Común Municipal</v>
      </c>
      <c r="D98" s="33">
        <f>(Ingreso!C84)</f>
        <v>0</v>
      </c>
      <c r="E98" s="33">
        <f>(Ingreso!D84)</f>
        <v>0</v>
      </c>
      <c r="F98" s="33">
        <f ca="1">(Ingreso!E84)</f>
        <v>0</v>
      </c>
      <c r="G98" s="168">
        <f>(Ingreso!F84)</f>
        <v>0</v>
      </c>
      <c r="H98" s="169"/>
    </row>
    <row r="99" spans="1:8" outlineLevel="1" x14ac:dyDescent="0.25">
      <c r="A99" s="30" t="str">
        <f>Ingreso!A85</f>
        <v>EEE.08.02.003.000.000</v>
      </c>
      <c r="B99" s="31"/>
      <c r="C99" s="32" t="str">
        <f>Ingreso!B85</f>
        <v>Multas Ley de Alcoholes - De Beneficio Municipal</v>
      </c>
      <c r="D99" s="33">
        <f>(Ingreso!C85)</f>
        <v>0</v>
      </c>
      <c r="E99" s="33">
        <f>(Ingreso!D85)</f>
        <v>0</v>
      </c>
      <c r="F99" s="33">
        <f ca="1">(Ingreso!E85)</f>
        <v>0</v>
      </c>
      <c r="G99" s="168">
        <f>(Ingreso!F85)</f>
        <v>0</v>
      </c>
      <c r="H99" s="169"/>
    </row>
    <row r="100" spans="1:8" outlineLevel="1" x14ac:dyDescent="0.25">
      <c r="A100" s="30" t="str">
        <f>Ingreso!A86</f>
        <v>EEE.08.02.004.000.000</v>
      </c>
      <c r="B100" s="31"/>
      <c r="C100" s="32" t="str">
        <f>Ingreso!B86</f>
        <v>Multas Ley de Alcoholes - De Beneficio Servicios de Salud</v>
      </c>
      <c r="D100" s="33">
        <f>(Ingreso!C86)</f>
        <v>0</v>
      </c>
      <c r="E100" s="33">
        <f>(Ingreso!D86)</f>
        <v>0</v>
      </c>
      <c r="F100" s="33">
        <f ca="1">(Ingreso!E86)</f>
        <v>0</v>
      </c>
      <c r="G100" s="168">
        <f>(Ingreso!F86)</f>
        <v>0</v>
      </c>
      <c r="H100" s="169"/>
    </row>
    <row r="101" spans="1:8" outlineLevel="1" x14ac:dyDescent="0.25">
      <c r="A101" s="30" t="str">
        <f>Ingreso!A87</f>
        <v>EEE.08.02.005.000.000</v>
      </c>
      <c r="B101" s="31"/>
      <c r="C101" s="32" t="str">
        <f>Ingreso!B87</f>
        <v>Reg. de Multas de Tráns. no Pagadas - De Beneficio Municipal</v>
      </c>
      <c r="D101" s="33">
        <f>(Ingreso!C87)</f>
        <v>0</v>
      </c>
      <c r="E101" s="33">
        <f>(Ingreso!D87)</f>
        <v>0</v>
      </c>
      <c r="F101" s="33">
        <f ca="1">(Ingreso!E87)</f>
        <v>0</v>
      </c>
      <c r="G101" s="168">
        <f>(Ingreso!F87)</f>
        <v>0</v>
      </c>
      <c r="H101" s="169"/>
    </row>
    <row r="102" spans="1:8" outlineLevel="1" x14ac:dyDescent="0.25">
      <c r="A102" s="30" t="str">
        <f>Ingreso!A88</f>
        <v>EEE.08.02.006.000.000</v>
      </c>
      <c r="B102" s="31"/>
      <c r="C102" s="32" t="str">
        <f>Ingreso!B88</f>
        <v>Reg. de Multas de Tráns. no Pagadas - De Beneficio Otras Municipalidades</v>
      </c>
      <c r="D102" s="33">
        <f>(Ingreso!C88)</f>
        <v>0</v>
      </c>
      <c r="E102" s="33">
        <f>(Ingreso!D88)</f>
        <v>0</v>
      </c>
      <c r="F102" s="33">
        <f ca="1">(Ingreso!E88)</f>
        <v>0</v>
      </c>
      <c r="G102" s="168">
        <f>(Ingreso!F88)</f>
        <v>0</v>
      </c>
      <c r="H102" s="169"/>
    </row>
    <row r="103" spans="1:8" outlineLevel="1" x14ac:dyDescent="0.25">
      <c r="A103" s="30" t="str">
        <f>Ingreso!A89</f>
        <v>EEE.08.02.007.000.000</v>
      </c>
      <c r="B103" s="31"/>
      <c r="C103" s="32" t="str">
        <f>Ingreso!B89</f>
        <v>Multas Juzgado de Policía Local - De Beneficio Otras Municipalidades</v>
      </c>
      <c r="D103" s="33">
        <f>(Ingreso!C89)</f>
        <v>0</v>
      </c>
      <c r="E103" s="33">
        <f>(Ingreso!D89)</f>
        <v>0</v>
      </c>
      <c r="F103" s="33">
        <f ca="1">(Ingreso!E89)</f>
        <v>0</v>
      </c>
      <c r="G103" s="168">
        <f>(Ingreso!F89)</f>
        <v>0</v>
      </c>
      <c r="H103" s="169"/>
    </row>
    <row r="104" spans="1:8" outlineLevel="1" collapsed="1" x14ac:dyDescent="0.25">
      <c r="A104" s="30" t="str">
        <f>Ingreso!A90</f>
        <v>EEE.08.02.008.000.000</v>
      </c>
      <c r="B104" s="31"/>
      <c r="C104" s="32" t="str">
        <f>Ingreso!B90</f>
        <v>Multas e Intereses</v>
      </c>
      <c r="D104" s="33">
        <f>(Ingreso!C90)</f>
        <v>0</v>
      </c>
      <c r="E104" s="33">
        <f>(Ingreso!D90)</f>
        <v>0</v>
      </c>
      <c r="F104" s="33">
        <f ca="1">(Ingreso!E90)</f>
        <v>0</v>
      </c>
      <c r="G104" s="168">
        <f>(Ingreso!F90)</f>
        <v>0</v>
      </c>
      <c r="H104" s="169"/>
    </row>
    <row r="105" spans="1:8" outlineLevel="2" x14ac:dyDescent="0.25">
      <c r="A105" s="30" t="str">
        <f>Ingreso!A91</f>
        <v>EEE.08.02.009.000.000</v>
      </c>
      <c r="B105" s="31"/>
      <c r="C105" s="32" t="str">
        <f>Ingreso!B91</f>
        <v>Registro de Multas de Pasajeros Infractores-De Beneficio Otras Municipalidades</v>
      </c>
      <c r="D105" s="33">
        <f>(Ingreso!C91)</f>
        <v>0</v>
      </c>
      <c r="E105" s="33">
        <f>(Ingreso!D91)</f>
        <v>0</v>
      </c>
      <c r="F105" s="33">
        <f ca="1">(Ingreso!E91)</f>
        <v>0</v>
      </c>
      <c r="G105" s="168">
        <f>(Ingreso!F91)</f>
        <v>0</v>
      </c>
      <c r="H105" s="169"/>
    </row>
    <row r="106" spans="1:8" outlineLevel="2" x14ac:dyDescent="0.25">
      <c r="A106" s="30" t="str">
        <f>Ingreso!A92</f>
        <v>EEE.08.03.000.000.000</v>
      </c>
      <c r="B106" s="31"/>
      <c r="C106" s="32" t="str">
        <f>Ingreso!B92</f>
        <v>PARTIC. DEL FONDO COMUN MUNICIPAL - Art. 38 D.L. Nº 3.063, de 1979</v>
      </c>
      <c r="D106" s="33">
        <f>(Ingreso!C92)</f>
        <v>0</v>
      </c>
      <c r="E106" s="33">
        <f>(Ingreso!D92)</f>
        <v>0</v>
      </c>
      <c r="F106" s="33">
        <f ca="1">(Ingreso!E92)</f>
        <v>0</v>
      </c>
      <c r="G106" s="168">
        <f>(Ingreso!F92)</f>
        <v>0</v>
      </c>
      <c r="H106" s="169"/>
    </row>
    <row r="107" spans="1:8" outlineLevel="2" x14ac:dyDescent="0.25">
      <c r="A107" s="30" t="str">
        <f>Ingreso!A93</f>
        <v>EEE.08.03.001.000.000</v>
      </c>
      <c r="B107" s="31"/>
      <c r="C107" s="32" t="str">
        <f>Ingreso!B93</f>
        <v>Participación Anual</v>
      </c>
      <c r="D107" s="33">
        <f>(Ingreso!C93)</f>
        <v>0</v>
      </c>
      <c r="E107" s="33">
        <f>(Ingreso!D93)</f>
        <v>0</v>
      </c>
      <c r="F107" s="33">
        <f ca="1">(Ingreso!E93)</f>
        <v>0</v>
      </c>
      <c r="G107" s="168">
        <f>(Ingreso!F93)</f>
        <v>0</v>
      </c>
      <c r="H107" s="169"/>
    </row>
    <row r="108" spans="1:8" outlineLevel="2" x14ac:dyDescent="0.25">
      <c r="A108" s="30" t="str">
        <f>Ingreso!A94</f>
        <v>EEE.08.03.002.000.000</v>
      </c>
      <c r="B108" s="31"/>
      <c r="C108" s="32" t="str">
        <f>Ingreso!B94</f>
        <v>Compensaciones Fondo Común Municipal</v>
      </c>
      <c r="D108" s="33">
        <f>(Ingreso!C94)</f>
        <v>0</v>
      </c>
      <c r="E108" s="33">
        <f>(Ingreso!D94)</f>
        <v>0</v>
      </c>
      <c r="F108" s="33">
        <f ca="1">(Ingreso!E94)</f>
        <v>0</v>
      </c>
      <c r="G108" s="168">
        <f>(Ingreso!F94)</f>
        <v>0</v>
      </c>
      <c r="H108" s="169"/>
    </row>
    <row r="109" spans="1:8" outlineLevel="2" x14ac:dyDescent="0.25">
      <c r="A109" s="30" t="str">
        <f>Ingreso!A95</f>
        <v>EEE.08.03.003.000.000</v>
      </c>
      <c r="B109" s="31"/>
      <c r="C109" s="32" t="str">
        <f>Ingreso!B95</f>
        <v>Aportes Extraordinarios</v>
      </c>
      <c r="D109" s="33">
        <f>(Ingreso!C95)</f>
        <v>0</v>
      </c>
      <c r="E109" s="33">
        <f>(Ingreso!D95)</f>
        <v>0</v>
      </c>
      <c r="F109" s="33">
        <f ca="1">(Ingreso!E95)</f>
        <v>0</v>
      </c>
      <c r="G109" s="168">
        <f>(Ingreso!F95)</f>
        <v>0</v>
      </c>
      <c r="H109" s="169"/>
    </row>
    <row r="110" spans="1:8" outlineLevel="1" x14ac:dyDescent="0.25">
      <c r="A110" s="30" t="str">
        <f>Ingreso!A96</f>
        <v>EEE.08.03.003.001.000</v>
      </c>
      <c r="B110" s="31"/>
      <c r="C110" s="32" t="str">
        <f>Ingreso!B96</f>
        <v>Aporte Extraordinarios</v>
      </c>
      <c r="D110" s="33">
        <f>(Ingreso!C96)</f>
        <v>0</v>
      </c>
      <c r="E110" s="33">
        <f>(Ingreso!D96)</f>
        <v>0</v>
      </c>
      <c r="F110" s="33">
        <f ca="1">(Ingreso!E96)</f>
        <v>0</v>
      </c>
      <c r="G110" s="168">
        <f>(Ingreso!F96)</f>
        <v>0</v>
      </c>
      <c r="H110" s="169"/>
    </row>
    <row r="111" spans="1:8" outlineLevel="2" x14ac:dyDescent="0.25">
      <c r="A111" s="30" t="str">
        <f>Ingreso!A97</f>
        <v>EEE.08.03.003.002.000</v>
      </c>
      <c r="B111" s="31"/>
      <c r="C111" s="32" t="str">
        <f>Ingreso!B97</f>
        <v>Anticipos de Aportes del Fondo Común Municipal por Leyes Especiales</v>
      </c>
      <c r="D111" s="33">
        <f>(Ingreso!C97)</f>
        <v>0</v>
      </c>
      <c r="E111" s="33">
        <f>(Ingreso!D97)</f>
        <v>0</v>
      </c>
      <c r="F111" s="33">
        <f ca="1">(Ingreso!E97)</f>
        <v>0</v>
      </c>
      <c r="G111" s="168">
        <f>(Ingreso!F97)</f>
        <v>0</v>
      </c>
      <c r="H111" s="169"/>
    </row>
    <row r="112" spans="1:8" outlineLevel="2" x14ac:dyDescent="0.25">
      <c r="A112" s="30" t="str">
        <f>Ingreso!A98</f>
        <v>EEE.08.04.000.000.000</v>
      </c>
      <c r="B112" s="31"/>
      <c r="C112" s="32" t="str">
        <f>Ingreso!B98</f>
        <v>FONDOS DE TERCEROS</v>
      </c>
      <c r="D112" s="33">
        <f>(Ingreso!C98)</f>
        <v>0</v>
      </c>
      <c r="E112" s="33">
        <f>(Ingreso!D98)</f>
        <v>0</v>
      </c>
      <c r="F112" s="33">
        <f ca="1">(Ingreso!E98)</f>
        <v>0</v>
      </c>
      <c r="G112" s="168">
        <f>(Ingreso!F98)</f>
        <v>0</v>
      </c>
      <c r="H112" s="169"/>
    </row>
    <row r="113" spans="1:8" outlineLevel="2" x14ac:dyDescent="0.25">
      <c r="A113" s="30" t="str">
        <f>Ingreso!A99</f>
        <v>EEE.08.04.001.000.000</v>
      </c>
      <c r="B113" s="31"/>
      <c r="C113" s="32" t="str">
        <f>Ingreso!B99</f>
        <v>Arancel al Registro de Multas de Tránsito No Pagadas</v>
      </c>
      <c r="D113" s="33">
        <f>(Ingreso!C99)</f>
        <v>0</v>
      </c>
      <c r="E113" s="33">
        <f>(Ingreso!D99)</f>
        <v>0</v>
      </c>
      <c r="F113" s="33">
        <f ca="1">(Ingreso!E99)</f>
        <v>0</v>
      </c>
      <c r="G113" s="168">
        <f>(Ingreso!F99)</f>
        <v>0</v>
      </c>
      <c r="H113" s="169"/>
    </row>
    <row r="114" spans="1:8" ht="14.25" customHeight="1" outlineLevel="1" x14ac:dyDescent="0.25">
      <c r="A114" s="30" t="str">
        <f>Ingreso!A100</f>
        <v>EEE.08.04.003.000.000</v>
      </c>
      <c r="B114" s="31"/>
      <c r="C114" s="32" t="str">
        <f>Ingreso!B100</f>
        <v>Cobros Judiciales a Favor de Empresas Concesionarias</v>
      </c>
      <c r="D114" s="33">
        <f>(Ingreso!C100)</f>
        <v>0</v>
      </c>
      <c r="E114" s="33">
        <f>(Ingreso!D100)</f>
        <v>0</v>
      </c>
      <c r="F114" s="33">
        <f ca="1">(Ingreso!E100)</f>
        <v>0</v>
      </c>
      <c r="G114" s="168">
        <f>(Ingreso!F100)</f>
        <v>0</v>
      </c>
      <c r="H114" s="169"/>
    </row>
    <row r="115" spans="1:8" ht="14.25" customHeight="1" outlineLevel="1" x14ac:dyDescent="0.25">
      <c r="A115" s="30" t="str">
        <f>Ingreso!A101</f>
        <v>EEE.08.04.999.000.000</v>
      </c>
      <c r="B115" s="31"/>
      <c r="C115" s="32" t="str">
        <f>Ingreso!B101</f>
        <v>Otros Fondos de Terceros</v>
      </c>
      <c r="D115" s="33">
        <f>(Ingreso!C101)</f>
        <v>0</v>
      </c>
      <c r="E115" s="33">
        <f>(Ingreso!D101)</f>
        <v>0</v>
      </c>
      <c r="F115" s="33">
        <f ca="1">(Ingreso!E101)</f>
        <v>0</v>
      </c>
      <c r="G115" s="168">
        <f>(Ingreso!F101)</f>
        <v>0</v>
      </c>
      <c r="H115" s="169"/>
    </row>
    <row r="116" spans="1:8" outlineLevel="1" x14ac:dyDescent="0.25">
      <c r="A116" s="30" t="str">
        <f>Ingreso!A102</f>
        <v>EEE.08.99.000.000.000</v>
      </c>
      <c r="B116" s="31"/>
      <c r="C116" s="32" t="str">
        <f>Ingreso!B102</f>
        <v>OTROS</v>
      </c>
      <c r="D116" s="33">
        <f>(Ingreso!C102)</f>
        <v>0</v>
      </c>
      <c r="E116" s="33">
        <f>(Ingreso!D102)</f>
        <v>180732</v>
      </c>
      <c r="F116" s="33">
        <f ca="1">(Ingreso!E102)</f>
        <v>180193</v>
      </c>
      <c r="G116" s="168">
        <f ca="1">(Ingreso!F102)</f>
        <v>539</v>
      </c>
      <c r="H116" s="169"/>
    </row>
    <row r="117" spans="1:8" x14ac:dyDescent="0.25">
      <c r="A117" s="30" t="str">
        <f>Ingreso!A103</f>
        <v>EEE.08.99.001.000.000</v>
      </c>
      <c r="B117" s="31"/>
      <c r="C117" s="32" t="str">
        <f>Ingreso!B103</f>
        <v>Devoluc. y Reintegros no Provenientes de Impuestos</v>
      </c>
      <c r="D117" s="33">
        <f>(Ingreso!C103)</f>
        <v>0</v>
      </c>
      <c r="E117" s="33">
        <f>(Ingreso!D103)</f>
        <v>0</v>
      </c>
      <c r="F117" s="33">
        <f ca="1">(Ingreso!E103)</f>
        <v>0</v>
      </c>
      <c r="G117" s="168">
        <f>(Ingreso!F103)</f>
        <v>0</v>
      </c>
      <c r="H117" s="169"/>
    </row>
    <row r="118" spans="1:8" outlineLevel="1" x14ac:dyDescent="0.25">
      <c r="A118" s="30" t="str">
        <f>Ingreso!A104</f>
        <v>EEE.08.99.999.000.000</v>
      </c>
      <c r="B118" s="31"/>
      <c r="C118" s="32" t="str">
        <f>Ingreso!B104</f>
        <v>Otros</v>
      </c>
      <c r="D118" s="33">
        <f>(Ingreso!C104)</f>
        <v>0</v>
      </c>
      <c r="E118" s="33">
        <f>(Ingreso!D104)</f>
        <v>180732</v>
      </c>
      <c r="F118" s="33">
        <f ca="1">(Ingreso!E104)</f>
        <v>180193</v>
      </c>
      <c r="G118" s="168">
        <f ca="1">(Ingreso!F104)</f>
        <v>539</v>
      </c>
      <c r="H118" s="169"/>
    </row>
    <row r="119" spans="1:8" outlineLevel="1" x14ac:dyDescent="0.25">
      <c r="A119" s="30" t="str">
        <f>Ingreso!A105</f>
        <v>EEE.10.00.000.000.000</v>
      </c>
      <c r="B119" s="31"/>
      <c r="C119" s="32" t="str">
        <f>Ingreso!B105</f>
        <v>CxC  VENTA DE ACTIVOS NO FINANCIEROS</v>
      </c>
      <c r="D119" s="33">
        <f>(Ingreso!C105)</f>
        <v>0</v>
      </c>
      <c r="E119" s="33">
        <f>(Ingreso!D105)</f>
        <v>0</v>
      </c>
      <c r="F119" s="33">
        <f ca="1">(Ingreso!E105)</f>
        <v>0</v>
      </c>
      <c r="G119" s="168">
        <f>(Ingreso!F105)</f>
        <v>0</v>
      </c>
      <c r="H119" s="169"/>
    </row>
    <row r="120" spans="1:8" outlineLevel="1" x14ac:dyDescent="0.25">
      <c r="A120" s="30" t="str">
        <f>Ingreso!A106</f>
        <v>EEE.10.01.000.000.000</v>
      </c>
      <c r="B120" s="31"/>
      <c r="C120" s="32" t="str">
        <f>Ingreso!B106</f>
        <v>TERRENOS</v>
      </c>
      <c r="D120" s="33">
        <f>(Ingreso!C106)</f>
        <v>0</v>
      </c>
      <c r="E120" s="33">
        <f>(Ingreso!D106)</f>
        <v>0</v>
      </c>
      <c r="F120" s="33">
        <f ca="1">(Ingreso!E106)</f>
        <v>0</v>
      </c>
      <c r="G120" s="168">
        <f>(Ingreso!F106)</f>
        <v>0</v>
      </c>
      <c r="H120" s="169"/>
    </row>
    <row r="121" spans="1:8" outlineLevel="1" x14ac:dyDescent="0.25">
      <c r="A121" s="30" t="str">
        <f>Ingreso!A107</f>
        <v>EEE.10.02.000.000.000</v>
      </c>
      <c r="B121" s="31"/>
      <c r="C121" s="32" t="str">
        <f>Ingreso!B107</f>
        <v>EDIFICIOS</v>
      </c>
      <c r="D121" s="33">
        <f>(Ingreso!C107)</f>
        <v>0</v>
      </c>
      <c r="E121" s="33">
        <f>(Ingreso!D107)</f>
        <v>0</v>
      </c>
      <c r="F121" s="33">
        <f ca="1">(Ingreso!E107)</f>
        <v>0</v>
      </c>
      <c r="G121" s="168">
        <f>(Ingreso!F107)</f>
        <v>0</v>
      </c>
      <c r="H121" s="169"/>
    </row>
    <row r="122" spans="1:8" outlineLevel="1" x14ac:dyDescent="0.25">
      <c r="A122" s="30" t="str">
        <f>Ingreso!A108</f>
        <v>EEE.10.03.000.000.000</v>
      </c>
      <c r="B122" s="31"/>
      <c r="C122" s="32" t="str">
        <f>Ingreso!B108</f>
        <v>VEHICULOS</v>
      </c>
      <c r="D122" s="33">
        <f>(Ingreso!C108)</f>
        <v>0</v>
      </c>
      <c r="E122" s="33">
        <f>(Ingreso!D108)</f>
        <v>0</v>
      </c>
      <c r="F122" s="33">
        <f ca="1">(Ingreso!E108)</f>
        <v>0</v>
      </c>
      <c r="G122" s="168">
        <f>(Ingreso!F108)</f>
        <v>0</v>
      </c>
      <c r="H122" s="169"/>
    </row>
    <row r="123" spans="1:8" outlineLevel="1" x14ac:dyDescent="0.25">
      <c r="A123" s="30" t="str">
        <f>Ingreso!A109</f>
        <v>EEE.10.04.000.000.000</v>
      </c>
      <c r="B123" s="31"/>
      <c r="C123" s="32" t="str">
        <f>Ingreso!B109</f>
        <v>MOBILIARIO Y OTROS</v>
      </c>
      <c r="D123" s="33">
        <f>(Ingreso!C109)</f>
        <v>0</v>
      </c>
      <c r="E123" s="33">
        <f>(Ingreso!D109)</f>
        <v>0</v>
      </c>
      <c r="F123" s="33">
        <f ca="1">(Ingreso!E109)</f>
        <v>0</v>
      </c>
      <c r="G123" s="168">
        <f>(Ingreso!F109)</f>
        <v>0</v>
      </c>
      <c r="H123" s="169"/>
    </row>
    <row r="124" spans="1:8" outlineLevel="1" x14ac:dyDescent="0.25">
      <c r="A124" s="30" t="str">
        <f>Ingreso!A110</f>
        <v>EEE.10.05.000.000.000</v>
      </c>
      <c r="B124" s="31"/>
      <c r="C124" s="32" t="str">
        <f>Ingreso!B110</f>
        <v>MAQUINAS Y EQUIPOS</v>
      </c>
      <c r="D124" s="33">
        <f>(Ingreso!C110)</f>
        <v>0</v>
      </c>
      <c r="E124" s="33">
        <f>(Ingreso!D110)</f>
        <v>0</v>
      </c>
      <c r="F124" s="33">
        <f ca="1">(Ingreso!E110)</f>
        <v>0</v>
      </c>
      <c r="G124" s="168">
        <f>(Ingreso!F110)</f>
        <v>0</v>
      </c>
      <c r="H124" s="169"/>
    </row>
    <row r="125" spans="1:8" outlineLevel="1" x14ac:dyDescent="0.25">
      <c r="A125" s="30" t="str">
        <f>Ingreso!A111</f>
        <v>EEE.10.06.000.000.000</v>
      </c>
      <c r="B125" s="31"/>
      <c r="C125" s="32" t="str">
        <f>Ingreso!B111</f>
        <v>EQUIPOS INFORMATICOS</v>
      </c>
      <c r="D125" s="33">
        <f>(Ingreso!C111)</f>
        <v>0</v>
      </c>
      <c r="E125" s="33">
        <f>(Ingreso!D111)</f>
        <v>0</v>
      </c>
      <c r="F125" s="33">
        <f ca="1">(Ingreso!E111)</f>
        <v>0</v>
      </c>
      <c r="G125" s="168">
        <f>(Ingreso!F111)</f>
        <v>0</v>
      </c>
      <c r="H125" s="169"/>
    </row>
    <row r="126" spans="1:8" x14ac:dyDescent="0.25">
      <c r="A126" s="30" t="str">
        <f>Ingreso!A112</f>
        <v>EEE.10.07.000.000.000</v>
      </c>
      <c r="B126" s="31"/>
      <c r="C126" s="32" t="str">
        <f>Ingreso!B112</f>
        <v>PROGRAMAS INFORMATICOS</v>
      </c>
      <c r="D126" s="33">
        <f>(Ingreso!C112)</f>
        <v>0</v>
      </c>
      <c r="E126" s="33">
        <f>(Ingreso!D112)</f>
        <v>0</v>
      </c>
      <c r="F126" s="33">
        <f ca="1">(Ingreso!E112)</f>
        <v>0</v>
      </c>
      <c r="G126" s="168">
        <f>(Ingreso!F112)</f>
        <v>0</v>
      </c>
      <c r="H126" s="169"/>
    </row>
    <row r="127" spans="1:8" outlineLevel="1" x14ac:dyDescent="0.25">
      <c r="A127" s="30" t="str">
        <f>Ingreso!A113</f>
        <v>EEE.10.99.000.000.000</v>
      </c>
      <c r="B127" s="31"/>
      <c r="C127" s="32" t="str">
        <f>Ingreso!B113</f>
        <v>OTROS ACTIVOS NO FINANCIEROS</v>
      </c>
      <c r="D127" s="33">
        <f>(Ingreso!C113)</f>
        <v>0</v>
      </c>
      <c r="E127" s="33">
        <f>(Ingreso!D113)</f>
        <v>0</v>
      </c>
      <c r="F127" s="33">
        <f ca="1">(Ingreso!E113)</f>
        <v>0</v>
      </c>
      <c r="G127" s="168">
        <f>(Ingreso!F113)</f>
        <v>0</v>
      </c>
      <c r="H127" s="169"/>
    </row>
    <row r="128" spans="1:8" outlineLevel="1" x14ac:dyDescent="0.25">
      <c r="A128" s="30" t="str">
        <f>Ingreso!A114</f>
        <v>EEE.11.00.000.000.000</v>
      </c>
      <c r="B128" s="31"/>
      <c r="C128" s="32" t="str">
        <f>Ingreso!B114</f>
        <v>CxC VENTA DE ACTIVOS FINANCIEROS</v>
      </c>
      <c r="D128" s="33">
        <f>(Ingreso!C114)</f>
        <v>0</v>
      </c>
      <c r="E128" s="33">
        <f>(Ingreso!D114)</f>
        <v>0</v>
      </c>
      <c r="F128" s="33">
        <f ca="1">(Ingreso!E114)</f>
        <v>0</v>
      </c>
      <c r="G128" s="168">
        <f>(Ingreso!F114)</f>
        <v>0</v>
      </c>
      <c r="H128" s="169"/>
    </row>
    <row r="129" spans="1:8" outlineLevel="1" x14ac:dyDescent="0.25">
      <c r="A129" s="30" t="str">
        <f>Ingreso!A115</f>
        <v>EEE.11.01.000.000.000</v>
      </c>
      <c r="B129" s="31"/>
      <c r="C129" s="32" t="str">
        <f>Ingreso!B115</f>
        <v>VENTA  O RESCATE DE TITULOS Y VALORES</v>
      </c>
      <c r="D129" s="33">
        <f>(Ingreso!C115)</f>
        <v>0</v>
      </c>
      <c r="E129" s="33">
        <f>(Ingreso!D115)</f>
        <v>0</v>
      </c>
      <c r="F129" s="33">
        <f ca="1">(Ingreso!E115)</f>
        <v>0</v>
      </c>
      <c r="G129" s="168">
        <f>(Ingreso!F115)</f>
        <v>0</v>
      </c>
      <c r="H129" s="169"/>
    </row>
    <row r="130" spans="1:8" outlineLevel="1" x14ac:dyDescent="0.25">
      <c r="A130" s="30" t="str">
        <f>Ingreso!A116</f>
        <v>EEE.11.01.001.000.000</v>
      </c>
      <c r="B130" s="31"/>
      <c r="C130" s="32" t="str">
        <f>Ingreso!B116</f>
        <v>Depósitos a Plazo</v>
      </c>
      <c r="D130" s="33">
        <f>(Ingreso!C116)</f>
        <v>0</v>
      </c>
      <c r="E130" s="33">
        <f>(Ingreso!D116)</f>
        <v>0</v>
      </c>
      <c r="F130" s="33">
        <f ca="1">(Ingreso!E116)</f>
        <v>0</v>
      </c>
      <c r="G130" s="168">
        <f>(Ingreso!F116)</f>
        <v>0</v>
      </c>
      <c r="H130" s="169"/>
    </row>
    <row r="131" spans="1:8" outlineLevel="1" x14ac:dyDescent="0.25">
      <c r="A131" s="30" t="str">
        <f>Ingreso!A117</f>
        <v>EEE.11.01.003.000.000</v>
      </c>
      <c r="B131" s="31"/>
      <c r="C131" s="32" t="str">
        <f>Ingreso!B117</f>
        <v>Cuotas de Fondos Mutuos</v>
      </c>
      <c r="D131" s="33">
        <f>(Ingreso!C117)</f>
        <v>0</v>
      </c>
      <c r="E131" s="33">
        <f>(Ingreso!D117)</f>
        <v>0</v>
      </c>
      <c r="F131" s="33">
        <f ca="1">(Ingreso!E117)</f>
        <v>0</v>
      </c>
      <c r="G131" s="168">
        <f>(Ingreso!F117)</f>
        <v>0</v>
      </c>
      <c r="H131" s="169"/>
    </row>
    <row r="132" spans="1:8" outlineLevel="1" x14ac:dyDescent="0.25">
      <c r="A132" s="30" t="str">
        <f>Ingreso!A118</f>
        <v>EEE.11.01.999.000.000</v>
      </c>
      <c r="B132" s="31"/>
      <c r="C132" s="32" t="str">
        <f>Ingreso!B118</f>
        <v>Otros</v>
      </c>
      <c r="D132" s="33">
        <f>(Ingreso!C118)</f>
        <v>0</v>
      </c>
      <c r="E132" s="33">
        <f>(Ingreso!D118)</f>
        <v>0</v>
      </c>
      <c r="F132" s="33">
        <f ca="1">(Ingreso!E118)</f>
        <v>0</v>
      </c>
      <c r="G132" s="168">
        <f>(Ingreso!F118)</f>
        <v>0</v>
      </c>
      <c r="H132" s="169"/>
    </row>
    <row r="133" spans="1:8" x14ac:dyDescent="0.25">
      <c r="A133" s="30" t="str">
        <f>Ingreso!A119</f>
        <v>EEE.11.02.000.000.000</v>
      </c>
      <c r="B133" s="31"/>
      <c r="C133" s="32" t="str">
        <f>Ingreso!B119</f>
        <v>VENTA DE ACCIONES Y PARTICIPACIONES DE CAPITAL</v>
      </c>
      <c r="D133" s="33">
        <f>(Ingreso!C119)</f>
        <v>0</v>
      </c>
      <c r="E133" s="33">
        <f>(Ingreso!D119)</f>
        <v>0</v>
      </c>
      <c r="F133" s="33">
        <f ca="1">(Ingreso!E119)</f>
        <v>0</v>
      </c>
      <c r="G133" s="168">
        <f>(Ingreso!F119)</f>
        <v>0</v>
      </c>
      <c r="H133" s="169"/>
    </row>
    <row r="134" spans="1:8" outlineLevel="1" x14ac:dyDescent="0.25">
      <c r="A134" s="30" t="str">
        <f>Ingreso!A120</f>
        <v>EEE.11.99.000.000.000</v>
      </c>
      <c r="B134" s="31"/>
      <c r="C134" s="32" t="str">
        <f>Ingreso!B120</f>
        <v>OTROS ACTIVOS FINANCIEROS</v>
      </c>
      <c r="D134" s="33">
        <f>(Ingreso!C120)</f>
        <v>0</v>
      </c>
      <c r="E134" s="33">
        <f>(Ingreso!D120)</f>
        <v>0</v>
      </c>
      <c r="F134" s="33">
        <f ca="1">(Ingreso!E120)</f>
        <v>0</v>
      </c>
      <c r="G134" s="168">
        <f>(Ingreso!F120)</f>
        <v>0</v>
      </c>
      <c r="H134" s="169"/>
    </row>
    <row r="135" spans="1:8" outlineLevel="1" x14ac:dyDescent="0.25">
      <c r="A135" s="30" t="str">
        <f>Ingreso!A121</f>
        <v>EEE.12.00.000.000.000</v>
      </c>
      <c r="B135" s="31"/>
      <c r="C135" s="32" t="str">
        <f>Ingreso!B121</f>
        <v>CxC RECUPERACION DE PRESTAMOS</v>
      </c>
      <c r="D135" s="33">
        <f>(Ingreso!C121)</f>
        <v>0</v>
      </c>
      <c r="E135" s="33">
        <f>(Ingreso!D121)</f>
        <v>0</v>
      </c>
      <c r="F135" s="33">
        <f ca="1">(Ingreso!E121)</f>
        <v>0</v>
      </c>
      <c r="G135" s="168">
        <f>(Ingreso!F121)</f>
        <v>0</v>
      </c>
      <c r="H135" s="169"/>
    </row>
    <row r="136" spans="1:8" outlineLevel="1" x14ac:dyDescent="0.25">
      <c r="A136" s="30" t="str">
        <f>Ingreso!A122</f>
        <v>EEE.12.06.000.000.000</v>
      </c>
      <c r="B136" s="31"/>
      <c r="C136" s="32" t="str">
        <f>Ingreso!B122</f>
        <v>POR ANTICIPOS A CONTRATISTAS</v>
      </c>
      <c r="D136" s="33">
        <f>(Ingreso!C122)</f>
        <v>0</v>
      </c>
      <c r="E136" s="33">
        <f>(Ingreso!D122)</f>
        <v>0</v>
      </c>
      <c r="F136" s="33">
        <f ca="1">(Ingreso!E122)</f>
        <v>0</v>
      </c>
      <c r="G136" s="168">
        <f>(Ingreso!F122)</f>
        <v>0</v>
      </c>
      <c r="H136" s="169"/>
    </row>
    <row r="137" spans="1:8" x14ac:dyDescent="0.25">
      <c r="A137" s="30" t="str">
        <f>Ingreso!A123</f>
        <v>EEE.12.09.000.000.000</v>
      </c>
      <c r="B137" s="31"/>
      <c r="C137" s="32" t="str">
        <f>Ingreso!B123</f>
        <v>POR VENTAS A PLAZO</v>
      </c>
      <c r="D137" s="33">
        <f>(Ingreso!C123)</f>
        <v>0</v>
      </c>
      <c r="E137" s="33">
        <f>(Ingreso!D123)</f>
        <v>0</v>
      </c>
      <c r="F137" s="33">
        <f ca="1">(Ingreso!E123)</f>
        <v>0</v>
      </c>
      <c r="G137" s="168">
        <f>(Ingreso!F123)</f>
        <v>0</v>
      </c>
      <c r="H137" s="169"/>
    </row>
    <row r="138" spans="1:8" outlineLevel="1" x14ac:dyDescent="0.25">
      <c r="A138" s="30" t="str">
        <f>Ingreso!A124</f>
        <v>EEE.12.10.000.000.000</v>
      </c>
      <c r="B138" s="31"/>
      <c r="C138" s="32" t="str">
        <f>Ingreso!B124</f>
        <v>INGRESOS POR PERCIBIR</v>
      </c>
      <c r="D138" s="33">
        <f>(Ingreso!C124)</f>
        <v>0</v>
      </c>
      <c r="E138" s="33">
        <f>(Ingreso!D124)</f>
        <v>0</v>
      </c>
      <c r="F138" s="33">
        <f ca="1">(Ingreso!E124)</f>
        <v>0</v>
      </c>
      <c r="G138" s="168">
        <f>(Ingreso!F124)</f>
        <v>0</v>
      </c>
      <c r="H138" s="169"/>
    </row>
    <row r="139" spans="1:8" outlineLevel="1" x14ac:dyDescent="0.25">
      <c r="A139" s="30" t="str">
        <f>Ingreso!A125</f>
        <v>EEE.13.00.000.000.000</v>
      </c>
      <c r="B139" s="31"/>
      <c r="C139" s="32" t="str">
        <f>Ingreso!B125</f>
        <v>CxC TRANSFERENCIAS PARA GASTOS DE CAPITAL</v>
      </c>
      <c r="D139" s="33">
        <f>(Ingreso!C125)</f>
        <v>0</v>
      </c>
      <c r="E139" s="33">
        <f>(Ingreso!D125)</f>
        <v>0</v>
      </c>
      <c r="F139" s="33">
        <f ca="1">(Ingreso!E125)</f>
        <v>0</v>
      </c>
      <c r="G139" s="168">
        <f>(Ingreso!F125)</f>
        <v>0</v>
      </c>
      <c r="H139" s="169"/>
    </row>
    <row r="140" spans="1:8" outlineLevel="1" x14ac:dyDescent="0.25">
      <c r="A140" s="30" t="str">
        <f>Ingreso!A126</f>
        <v>EEE.13.01.000.000.000</v>
      </c>
      <c r="B140" s="31"/>
      <c r="C140" s="32" t="str">
        <f>Ingreso!B126</f>
        <v>DEL SECTOR PRIVADO</v>
      </c>
      <c r="D140" s="33">
        <f>(Ingreso!C126)</f>
        <v>0</v>
      </c>
      <c r="E140" s="33">
        <f>(Ingreso!D126)</f>
        <v>0</v>
      </c>
      <c r="F140" s="33">
        <f ca="1">(Ingreso!E126)</f>
        <v>0</v>
      </c>
      <c r="G140" s="168">
        <f>(Ingreso!F126)</f>
        <v>0</v>
      </c>
      <c r="H140" s="169"/>
    </row>
    <row r="141" spans="1:8" outlineLevel="1" x14ac:dyDescent="0.25">
      <c r="A141" s="30" t="str">
        <f>Ingreso!A127</f>
        <v>EEE.13.01.001.000.000</v>
      </c>
      <c r="B141" s="31"/>
      <c r="C141" s="32" t="str">
        <f>Ingreso!B127</f>
        <v>De la Comunidad - Programa Pavimentos Participativos</v>
      </c>
      <c r="D141" s="33">
        <f>(Ingreso!C127)</f>
        <v>0</v>
      </c>
      <c r="E141" s="33">
        <f>(Ingreso!D127)</f>
        <v>0</v>
      </c>
      <c r="F141" s="33">
        <f ca="1">(Ingreso!E127)</f>
        <v>0</v>
      </c>
      <c r="G141" s="168">
        <f>(Ingreso!F127)</f>
        <v>0</v>
      </c>
      <c r="H141" s="169"/>
    </row>
    <row r="142" spans="1:8" outlineLevel="1" x14ac:dyDescent="0.25">
      <c r="A142" s="30" t="str">
        <f>Ingreso!A128</f>
        <v>EEE.13.01.999.000.000</v>
      </c>
      <c r="B142" s="31"/>
      <c r="C142" s="32" t="str">
        <f>Ingreso!B128</f>
        <v>Otras</v>
      </c>
      <c r="D142" s="33">
        <f>(Ingreso!C128)</f>
        <v>0</v>
      </c>
      <c r="E142" s="33">
        <f>(Ingreso!D128)</f>
        <v>0</v>
      </c>
      <c r="F142" s="33">
        <f ca="1">(Ingreso!E128)</f>
        <v>0</v>
      </c>
      <c r="G142" s="168">
        <f>(Ingreso!F128)</f>
        <v>0</v>
      </c>
      <c r="H142" s="169"/>
    </row>
    <row r="143" spans="1:8" outlineLevel="1" x14ac:dyDescent="0.25">
      <c r="A143" s="30" t="str">
        <f>Ingreso!A129</f>
        <v>EEE.13.03.000.000.000</v>
      </c>
      <c r="B143" s="31"/>
      <c r="C143" s="32" t="str">
        <f>Ingreso!B129</f>
        <v>DE OTRAS ENTIDADES PUBLICAS</v>
      </c>
      <c r="D143" s="33">
        <f>(Ingreso!C129)</f>
        <v>0</v>
      </c>
      <c r="E143" s="33">
        <f>(Ingreso!D129)</f>
        <v>0</v>
      </c>
      <c r="F143" s="33">
        <f ca="1">(Ingreso!E129)</f>
        <v>0</v>
      </c>
      <c r="G143" s="168">
        <f>(Ingreso!F129)</f>
        <v>0</v>
      </c>
      <c r="H143" s="169"/>
    </row>
    <row r="144" spans="1:8" outlineLevel="1" x14ac:dyDescent="0.25">
      <c r="A144" s="30" t="str">
        <f>Ingreso!A130</f>
        <v>EEE.13.03.002.000.000</v>
      </c>
      <c r="B144" s="31"/>
      <c r="C144" s="32" t="str">
        <f>Ingreso!B130</f>
        <v>De la Subsecretaría de Desarrollo Regional y Administrativo</v>
      </c>
      <c r="D144" s="33">
        <f>(Ingreso!C130)</f>
        <v>0</v>
      </c>
      <c r="E144" s="33">
        <f>(Ingreso!D130)</f>
        <v>0</v>
      </c>
      <c r="F144" s="33">
        <f ca="1">(Ingreso!E130)</f>
        <v>0</v>
      </c>
      <c r="G144" s="168">
        <f>(Ingreso!F130)</f>
        <v>0</v>
      </c>
      <c r="H144" s="169"/>
    </row>
    <row r="145" spans="1:8" outlineLevel="1" x14ac:dyDescent="0.25">
      <c r="A145" s="30" t="str">
        <f>Ingreso!A131</f>
        <v>EEE.13.03.002.001.000</v>
      </c>
      <c r="B145" s="31"/>
      <c r="C145" s="32" t="str">
        <f>Ingreso!B131</f>
        <v>Programa Mejoramiento Urbano y Equipamiento Comunal (PMU)</v>
      </c>
      <c r="D145" s="33">
        <f>(Ingreso!C131)</f>
        <v>0</v>
      </c>
      <c r="E145" s="33">
        <f>(Ingreso!D131)</f>
        <v>0</v>
      </c>
      <c r="F145" s="33">
        <f ca="1">(Ingreso!E131)</f>
        <v>0</v>
      </c>
      <c r="G145" s="168">
        <f>(Ingreso!F131)</f>
        <v>0</v>
      </c>
      <c r="H145" s="169"/>
    </row>
    <row r="146" spans="1:8" outlineLevel="1" x14ac:dyDescent="0.25">
      <c r="A146" s="30" t="str">
        <f>Ingreso!A132</f>
        <v>EEE.13.03.002.002.000</v>
      </c>
      <c r="B146" s="31"/>
      <c r="C146" s="32" t="str">
        <f>Ingreso!B132</f>
        <v>Programa Mejoramiento de Barrios (PMB)</v>
      </c>
      <c r="D146" s="33">
        <f>(Ingreso!C132)</f>
        <v>0</v>
      </c>
      <c r="E146" s="33">
        <f>(Ingreso!D132)</f>
        <v>0</v>
      </c>
      <c r="F146" s="33">
        <f ca="1">(Ingreso!E132)</f>
        <v>0</v>
      </c>
      <c r="G146" s="168">
        <f>(Ingreso!F132)</f>
        <v>0</v>
      </c>
      <c r="H146" s="169"/>
    </row>
    <row r="147" spans="1:8" outlineLevel="1" x14ac:dyDescent="0.25">
      <c r="A147" s="30" t="str">
        <f>Ingreso!A133</f>
        <v>EEE.13.03.002.999.000</v>
      </c>
      <c r="B147" s="31"/>
      <c r="C147" s="32" t="str">
        <f>Ingreso!B133</f>
        <v>Otras Transferencias para Gastos de Capital de la SUBDERE</v>
      </c>
      <c r="D147" s="33">
        <f>(Ingreso!C133)</f>
        <v>0</v>
      </c>
      <c r="E147" s="33">
        <f>(Ingreso!D133)</f>
        <v>0</v>
      </c>
      <c r="F147" s="33">
        <f ca="1">(Ingreso!E133)</f>
        <v>0</v>
      </c>
      <c r="G147" s="168">
        <f>(Ingreso!F133)</f>
        <v>0</v>
      </c>
      <c r="H147" s="169"/>
    </row>
    <row r="148" spans="1:8" outlineLevel="1" x14ac:dyDescent="0.25">
      <c r="A148" s="30" t="str">
        <f>Ingreso!A134</f>
        <v>EEE.13.03.004.000.000</v>
      </c>
      <c r="B148" s="31"/>
      <c r="C148" s="32" t="str">
        <f>Ingreso!B134</f>
        <v>De la Subsecretaría de Educación</v>
      </c>
      <c r="D148" s="33">
        <f>(Ingreso!C134)</f>
        <v>0</v>
      </c>
      <c r="E148" s="33">
        <f>(Ingreso!D134)</f>
        <v>0</v>
      </c>
      <c r="F148" s="33">
        <f ca="1">(Ingreso!E134)</f>
        <v>0</v>
      </c>
      <c r="G148" s="168">
        <f>(Ingreso!F134)</f>
        <v>0</v>
      </c>
      <c r="H148" s="169"/>
    </row>
    <row r="149" spans="1:8" outlineLevel="1" x14ac:dyDescent="0.25">
      <c r="A149" s="30" t="str">
        <f>Ingreso!A135</f>
        <v>EEE.13.03.004.002.000</v>
      </c>
      <c r="B149" s="31"/>
      <c r="C149" s="32" t="str">
        <f>Ingreso!B135</f>
        <v>Otros Aportes</v>
      </c>
      <c r="D149" s="33">
        <f>(Ingreso!C135)</f>
        <v>0</v>
      </c>
      <c r="E149" s="33">
        <f>(Ingreso!D135)</f>
        <v>0</v>
      </c>
      <c r="F149" s="33">
        <f ca="1">(Ingreso!E135)</f>
        <v>0</v>
      </c>
      <c r="G149" s="168">
        <f>(Ingreso!F135)</f>
        <v>0</v>
      </c>
      <c r="H149" s="169"/>
    </row>
    <row r="150" spans="1:8" outlineLevel="1" x14ac:dyDescent="0.25">
      <c r="A150" s="30" t="str">
        <f>Ingreso!A136</f>
        <v>EEE.13.03.005.000.000</v>
      </c>
      <c r="B150" s="31"/>
      <c r="C150" s="32" t="str">
        <f>Ingreso!B136</f>
        <v>Del Tesoro Público</v>
      </c>
      <c r="D150" s="33">
        <f>(Ingreso!C136)</f>
        <v>0</v>
      </c>
      <c r="E150" s="33">
        <f>(Ingreso!D136)</f>
        <v>0</v>
      </c>
      <c r="F150" s="33">
        <f ca="1">(Ingreso!E136)</f>
        <v>0</v>
      </c>
      <c r="G150" s="168">
        <f>(Ingreso!F136)</f>
        <v>0</v>
      </c>
      <c r="H150" s="169"/>
    </row>
    <row r="151" spans="1:8" outlineLevel="1" x14ac:dyDescent="0.25">
      <c r="A151" s="30" t="str">
        <f>Ingreso!A137</f>
        <v>EEE.13.03.005.001.000</v>
      </c>
      <c r="B151" s="31"/>
      <c r="C151" s="32" t="str">
        <f>Ingreso!B137</f>
        <v>Patentes Mineras Ley Nº 19.143</v>
      </c>
      <c r="D151" s="33">
        <f>(Ingreso!C137)</f>
        <v>0</v>
      </c>
      <c r="E151" s="33">
        <f>(Ingreso!D137)</f>
        <v>0</v>
      </c>
      <c r="F151" s="33">
        <f ca="1">(Ingreso!E137)</f>
        <v>0</v>
      </c>
      <c r="G151" s="168">
        <f>(Ingreso!F137)</f>
        <v>0</v>
      </c>
      <c r="H151" s="169"/>
    </row>
    <row r="152" spans="1:8" outlineLevel="1" x14ac:dyDescent="0.25">
      <c r="A152" s="30" t="str">
        <f>Ingreso!A138</f>
        <v>EEE.13.03.005.002.000</v>
      </c>
      <c r="B152" s="31"/>
      <c r="C152" s="32" t="str">
        <f>Ingreso!B138</f>
        <v>Casinos de Juegos Ley Nº 19.995</v>
      </c>
      <c r="D152" s="33">
        <f>(Ingreso!C138)</f>
        <v>0</v>
      </c>
      <c r="E152" s="33">
        <f>(Ingreso!D138)</f>
        <v>0</v>
      </c>
      <c r="F152" s="33">
        <f ca="1">(Ingreso!E138)</f>
        <v>0</v>
      </c>
      <c r="G152" s="168">
        <f>(Ingreso!F138)</f>
        <v>0</v>
      </c>
      <c r="H152" s="169"/>
    </row>
    <row r="153" spans="1:8" outlineLevel="1" x14ac:dyDescent="0.25">
      <c r="A153" s="30" t="str">
        <f>Ingreso!A139</f>
        <v>EEE.13.03.005.003.000</v>
      </c>
      <c r="B153" s="31"/>
      <c r="C153" s="32" t="str">
        <f>Ingreso!B139</f>
        <v>Patentes Geotermicas Ley N 19.657</v>
      </c>
      <c r="D153" s="33">
        <f>(Ingreso!C139)</f>
        <v>0</v>
      </c>
      <c r="E153" s="33">
        <f>(Ingreso!D139)</f>
        <v>0</v>
      </c>
      <c r="F153" s="33">
        <f ca="1">(Ingreso!E139)</f>
        <v>0</v>
      </c>
      <c r="G153" s="168">
        <f>(Ingreso!F139)</f>
        <v>0</v>
      </c>
      <c r="H153" s="169"/>
    </row>
    <row r="154" spans="1:8" outlineLevel="1" x14ac:dyDescent="0.25">
      <c r="A154" s="30" t="str">
        <f>Ingreso!A140</f>
        <v>EEE.13.03.005.999.000</v>
      </c>
      <c r="B154" s="31"/>
      <c r="C154" s="32" t="str">
        <f>Ingreso!B140</f>
        <v>Otras Transferencias para Gastos de Capital del Tesoro Público</v>
      </c>
      <c r="D154" s="33">
        <f>(Ingreso!C140)</f>
        <v>0</v>
      </c>
      <c r="E154" s="33">
        <f>(Ingreso!D140)</f>
        <v>0</v>
      </c>
      <c r="F154" s="33">
        <f ca="1">(Ingreso!E140)</f>
        <v>0</v>
      </c>
      <c r="G154" s="168">
        <f>(Ingreso!F140)</f>
        <v>0</v>
      </c>
      <c r="H154" s="169"/>
    </row>
    <row r="155" spans="1:8" outlineLevel="1" x14ac:dyDescent="0.25">
      <c r="A155" s="30" t="str">
        <f>Ingreso!A141</f>
        <v>EEE.13.03.006.000.000</v>
      </c>
      <c r="B155" s="31"/>
      <c r="C155" s="32" t="str">
        <f>Ingreso!B141</f>
        <v>De la Junta Nacional de Jardínes Infantiles</v>
      </c>
      <c r="D155" s="33">
        <f>(Ingreso!C141)</f>
        <v>0</v>
      </c>
      <c r="E155" s="33">
        <f>(Ingreso!D141)</f>
        <v>0</v>
      </c>
      <c r="F155" s="33">
        <f ca="1">(Ingreso!E141)</f>
        <v>0</v>
      </c>
      <c r="G155" s="168">
        <f>(Ingreso!F141)</f>
        <v>0</v>
      </c>
      <c r="H155" s="169"/>
    </row>
    <row r="156" spans="1:8" outlineLevel="1" x14ac:dyDescent="0.25">
      <c r="A156" s="30" t="str">
        <f>Ingreso!A142</f>
        <v>EEE.13.03.006.001.000</v>
      </c>
      <c r="B156" s="31"/>
      <c r="C156" s="32" t="str">
        <f>Ingreso!B142</f>
        <v>Convenio para Construccion, Adecuacion y Habilitacion de Espacios Deportivos</v>
      </c>
      <c r="D156" s="33">
        <f>(Ingreso!C142)</f>
        <v>0</v>
      </c>
      <c r="E156" s="33">
        <f>(Ingreso!D142)</f>
        <v>0</v>
      </c>
      <c r="F156" s="33">
        <f ca="1">(Ingreso!E142)</f>
        <v>0</v>
      </c>
      <c r="G156" s="168">
        <f>(Ingreso!F142)</f>
        <v>0</v>
      </c>
      <c r="H156" s="169"/>
    </row>
    <row r="157" spans="1:8" outlineLevel="1" x14ac:dyDescent="0.25">
      <c r="A157" s="30" t="str">
        <f>Ingreso!A143</f>
        <v>EEE.13.03.007.000.000</v>
      </c>
      <c r="B157" s="31"/>
      <c r="C157" s="32" t="str">
        <f>Ingreso!B143</f>
        <v>De la Dirección de Educación Pública</v>
      </c>
      <c r="D157" s="33">
        <f>(Ingreso!C143)</f>
        <v>0</v>
      </c>
      <c r="E157" s="33">
        <f>(Ingreso!D143)</f>
        <v>0</v>
      </c>
      <c r="F157" s="33">
        <f ca="1">(Ingreso!E143)</f>
        <v>0</v>
      </c>
      <c r="G157" s="168">
        <f>(Ingreso!F143)</f>
        <v>0</v>
      </c>
      <c r="H157" s="169"/>
    </row>
    <row r="158" spans="1:8" outlineLevel="1" x14ac:dyDescent="0.25">
      <c r="A158" s="30" t="str">
        <f>Ingreso!A144</f>
        <v>EEE.13.03.007.001.000</v>
      </c>
      <c r="B158" s="31"/>
      <c r="C158" s="32" t="str">
        <f>Ingreso!B144</f>
        <v>Mejoramiento de Infraestructura Escolar Pública</v>
      </c>
      <c r="D158" s="33">
        <f>(Ingreso!C144)</f>
        <v>0</v>
      </c>
      <c r="E158" s="33">
        <f>(Ingreso!D144)</f>
        <v>0</v>
      </c>
      <c r="F158" s="33">
        <f ca="1">(Ingreso!E144)</f>
        <v>0</v>
      </c>
      <c r="G158" s="168">
        <f>(Ingreso!F144)</f>
        <v>0</v>
      </c>
      <c r="H158" s="169"/>
    </row>
    <row r="159" spans="1:8" outlineLevel="1" x14ac:dyDescent="0.25">
      <c r="A159" s="30" t="str">
        <f>Ingreso!A145</f>
        <v>EEE.13.03.007.999.000</v>
      </c>
      <c r="B159" s="31"/>
      <c r="C159" s="32" t="str">
        <f>Ingreso!B145</f>
        <v>Otros</v>
      </c>
      <c r="D159" s="33">
        <f>(Ingreso!C145)</f>
        <v>0</v>
      </c>
      <c r="E159" s="33">
        <f>(Ingreso!D145)</f>
        <v>0</v>
      </c>
      <c r="F159" s="33">
        <f ca="1">(Ingreso!E145)</f>
        <v>0</v>
      </c>
      <c r="G159" s="168">
        <f>(Ingreso!F145)</f>
        <v>0</v>
      </c>
      <c r="H159" s="169"/>
    </row>
    <row r="160" spans="1:8" outlineLevel="1" x14ac:dyDescent="0.25">
      <c r="A160" s="30" t="str">
        <f>Ingreso!A146</f>
        <v>EEE.13.03.099.000.000</v>
      </c>
      <c r="B160" s="31"/>
      <c r="C160" s="32" t="str">
        <f>Ingreso!B146</f>
        <v>De Otras Entidades Públicas</v>
      </c>
      <c r="D160" s="33">
        <f>(Ingreso!C146)</f>
        <v>0</v>
      </c>
      <c r="E160" s="33">
        <f>(Ingreso!D146)</f>
        <v>0</v>
      </c>
      <c r="F160" s="33">
        <f ca="1">(Ingreso!E146)</f>
        <v>0</v>
      </c>
      <c r="G160" s="168">
        <f>(Ingreso!F146)</f>
        <v>0</v>
      </c>
      <c r="H160" s="169"/>
    </row>
    <row r="161" spans="1:8" outlineLevel="1" x14ac:dyDescent="0.25">
      <c r="A161" s="30" t="str">
        <f>Ingreso!A147</f>
        <v>EEE.13.04.000.000.000</v>
      </c>
      <c r="B161" s="31"/>
      <c r="C161" s="32" t="str">
        <f>Ingreso!B147</f>
        <v>DE EMPRESAS PÚBLICAS NO FINANCIERAS</v>
      </c>
      <c r="D161" s="33">
        <f>(Ingreso!C147)</f>
        <v>0</v>
      </c>
      <c r="E161" s="33">
        <f>(Ingreso!D147)</f>
        <v>0</v>
      </c>
      <c r="F161" s="33">
        <f ca="1">(Ingreso!E147)</f>
        <v>0</v>
      </c>
      <c r="G161" s="168">
        <f>(Ingreso!F147)</f>
        <v>0</v>
      </c>
      <c r="H161" s="169"/>
    </row>
    <row r="162" spans="1:8" outlineLevel="1" x14ac:dyDescent="0.25">
      <c r="A162" s="30" t="str">
        <f>Ingreso!A148</f>
        <v>EEE.13.04.001.000.000</v>
      </c>
      <c r="B162" s="31"/>
      <c r="C162" s="32" t="str">
        <f>Ingreso!B148</f>
        <v>De Zona Franca de Iquique S.A.</v>
      </c>
      <c r="D162" s="33">
        <f>(Ingreso!C148)</f>
        <v>0</v>
      </c>
      <c r="E162" s="33">
        <f>(Ingreso!D148)</f>
        <v>0</v>
      </c>
      <c r="F162" s="33">
        <f ca="1">(Ingreso!E148)</f>
        <v>0</v>
      </c>
      <c r="G162" s="168">
        <f>(Ingreso!F148)</f>
        <v>0</v>
      </c>
      <c r="H162" s="169"/>
    </row>
    <row r="163" spans="1:8" x14ac:dyDescent="0.25">
      <c r="A163" s="30" t="str">
        <f>Ingreso!A149</f>
        <v>EEE.13.06.000.000.000</v>
      </c>
      <c r="B163" s="31"/>
      <c r="C163" s="32" t="str">
        <f>Ingreso!B149</f>
        <v>DE GOBIERNOS EXTRANJEROS</v>
      </c>
      <c r="D163" s="33">
        <f>(Ingreso!C149)</f>
        <v>0</v>
      </c>
      <c r="E163" s="33">
        <f>(Ingreso!D149)</f>
        <v>0</v>
      </c>
      <c r="F163" s="33">
        <f ca="1">(Ingreso!E149)</f>
        <v>0</v>
      </c>
      <c r="G163" s="168">
        <f>(Ingreso!F149)</f>
        <v>0</v>
      </c>
      <c r="H163" s="169"/>
    </row>
    <row r="164" spans="1:8" outlineLevel="1" x14ac:dyDescent="0.25">
      <c r="A164" s="30" t="str">
        <f>Ingreso!A150</f>
        <v>EEE.13.06.001.000.000</v>
      </c>
      <c r="B164" s="31"/>
      <c r="C164" s="32" t="str">
        <f>Ingreso!B150</f>
        <v>Donación de Gobierno Extranjero</v>
      </c>
      <c r="D164" s="33">
        <f>(Ingreso!C150)</f>
        <v>0</v>
      </c>
      <c r="E164" s="33">
        <f>(Ingreso!D150)</f>
        <v>0</v>
      </c>
      <c r="F164" s="33">
        <f ca="1">(Ingreso!E150)</f>
        <v>0</v>
      </c>
      <c r="G164" s="168">
        <f>(Ingreso!F150)</f>
        <v>0</v>
      </c>
      <c r="H164" s="169"/>
    </row>
    <row r="165" spans="1:8" outlineLevel="1" x14ac:dyDescent="0.25">
      <c r="A165" s="30" t="str">
        <f>Ingreso!A151</f>
        <v>EEE.14.00.000.000.000</v>
      </c>
      <c r="B165" s="31"/>
      <c r="C165" s="32" t="str">
        <f>Ingreso!B151</f>
        <v>CxC ENDEUDAMIENTO</v>
      </c>
      <c r="D165" s="33">
        <f>(Ingreso!C151)</f>
        <v>0</v>
      </c>
      <c r="E165" s="33">
        <f>(Ingreso!D151)</f>
        <v>0</v>
      </c>
      <c r="F165" s="33">
        <f ca="1">(Ingreso!E151)</f>
        <v>0</v>
      </c>
      <c r="G165" s="168">
        <f>(Ingreso!F151)</f>
        <v>0</v>
      </c>
      <c r="H165" s="169"/>
    </row>
    <row r="166" spans="1:8" outlineLevel="1" x14ac:dyDescent="0.25">
      <c r="A166" s="30" t="str">
        <f>Ingreso!A152</f>
        <v>EEE.14.01.000.000.000</v>
      </c>
      <c r="B166" s="31"/>
      <c r="C166" s="32" t="str">
        <f>Ingreso!B152</f>
        <v>ENDEUDAMIENTO INTERNO</v>
      </c>
      <c r="D166" s="33">
        <f>(Ingreso!C152)</f>
        <v>0</v>
      </c>
      <c r="E166" s="33">
        <f>(Ingreso!D152)</f>
        <v>0</v>
      </c>
      <c r="F166" s="33">
        <f ca="1">(Ingreso!E152)</f>
        <v>0</v>
      </c>
      <c r="G166" s="168">
        <f>(Ingreso!F152)</f>
        <v>0</v>
      </c>
      <c r="H166" s="169"/>
    </row>
    <row r="167" spans="1:8" x14ac:dyDescent="0.25">
      <c r="A167" s="30" t="str">
        <f>Ingreso!A153</f>
        <v>EEE.14.01.002.000.000</v>
      </c>
      <c r="B167" s="31"/>
      <c r="C167" s="32" t="str">
        <f>Ingreso!B153</f>
        <v>Empréstitos</v>
      </c>
      <c r="D167" s="33">
        <f>(Ingreso!C153)</f>
        <v>0</v>
      </c>
      <c r="E167" s="33">
        <f>(Ingreso!D153)</f>
        <v>0</v>
      </c>
      <c r="F167" s="33">
        <f ca="1">(Ingreso!E153)</f>
        <v>0</v>
      </c>
      <c r="G167" s="168">
        <f>(Ingreso!F153)</f>
        <v>0</v>
      </c>
      <c r="H167" s="169"/>
    </row>
    <row r="168" spans="1:8" x14ac:dyDescent="0.25">
      <c r="A168" s="40" t="str">
        <f>Ingreso!A154</f>
        <v>EEE.14.01.003.000.000</v>
      </c>
      <c r="B168" s="31"/>
      <c r="C168" s="32" t="str">
        <f>Ingreso!B154</f>
        <v>Créditos de Proveedores</v>
      </c>
      <c r="D168" s="34">
        <f>(Ingreso!C154)</f>
        <v>0</v>
      </c>
      <c r="E168" s="34">
        <f>(Ingreso!D154)</f>
        <v>0</v>
      </c>
      <c r="F168" s="34">
        <f ca="1">(Ingreso!E154)</f>
        <v>0</v>
      </c>
      <c r="G168" s="169">
        <f>(Ingreso!F154)</f>
        <v>0</v>
      </c>
      <c r="H168" s="162"/>
    </row>
    <row r="169" spans="1:8" x14ac:dyDescent="0.25">
      <c r="A169" s="160" t="str">
        <f>Ingreso!A155</f>
        <v>EEE.15.00.000.000.000</v>
      </c>
      <c r="B169" s="161"/>
      <c r="C169" s="162" t="str">
        <f>Ingreso!B155</f>
        <v>SALDO INICIAL DE CAJA</v>
      </c>
      <c r="D169" s="41">
        <f>(Ingreso!C155)</f>
        <v>90000</v>
      </c>
      <c r="E169" s="41">
        <f>(Ingreso!D155)</f>
        <v>285045</v>
      </c>
      <c r="F169" s="41">
        <f ca="1">(Ingreso!E155)</f>
        <v>0</v>
      </c>
      <c r="G169" s="165">
        <f ca="1">(Ingreso!F155)</f>
        <v>285045</v>
      </c>
      <c r="H169" s="162"/>
    </row>
    <row r="171" spans="1:8" x14ac:dyDescent="0.25">
      <c r="A171" s="25"/>
      <c r="B171" s="166"/>
      <c r="C171" s="167"/>
      <c r="D171" s="167"/>
      <c r="E171" s="167"/>
      <c r="F171" s="167"/>
      <c r="G171" s="167"/>
    </row>
    <row r="173" spans="1:8" ht="56.25" x14ac:dyDescent="0.25">
      <c r="A173" s="30" t="s">
        <v>5</v>
      </c>
      <c r="B173" s="42" t="s">
        <v>11</v>
      </c>
      <c r="C173" s="43"/>
      <c r="D173" s="44"/>
      <c r="E173" s="44"/>
      <c r="F173" s="45"/>
      <c r="G173" s="163"/>
      <c r="H173" s="164"/>
    </row>
    <row r="174" spans="1:8" outlineLevel="1" x14ac:dyDescent="0.25">
      <c r="A174" s="30"/>
      <c r="B174" s="42"/>
      <c r="C174" s="43"/>
      <c r="D174" s="44">
        <f t="shared" ref="D174:E174" si="3">D175+D400+D494+D500+D540+D543+D550+D566+D574+D587+D590+D599+D609</f>
        <v>1349516</v>
      </c>
      <c r="E174" s="44">
        <f t="shared" si="3"/>
        <v>1689802</v>
      </c>
      <c r="F174" s="45">
        <f ca="1">F175+F400+F494+F500+F540+F543+F550+F566+F574+F587+F590+F599+F609</f>
        <v>921730</v>
      </c>
      <c r="G174" s="163"/>
      <c r="H174" s="164"/>
    </row>
    <row r="175" spans="1:8" outlineLevel="2" x14ac:dyDescent="0.25">
      <c r="A175" s="30" t="str">
        <f>Egresos!A3</f>
        <v>EEE.21.00.000.000.000</v>
      </c>
      <c r="B175" s="42"/>
      <c r="C175" s="43" t="str">
        <f>Egresos!B3</f>
        <v>CxP GASTOS EN PERSONAL</v>
      </c>
      <c r="D175" s="44">
        <f>(Egresos!C3)</f>
        <v>1044063</v>
      </c>
      <c r="E175" s="44">
        <f>(Egresos!D3)</f>
        <v>1223177</v>
      </c>
      <c r="F175" s="45">
        <f ca="1">(Egresos!E3)</f>
        <v>787134</v>
      </c>
      <c r="G175" s="163">
        <f ca="1">(Egresos!F3)</f>
        <v>508074</v>
      </c>
      <c r="H175" s="164"/>
    </row>
    <row r="176" spans="1:8" outlineLevel="2" x14ac:dyDescent="0.25">
      <c r="A176" s="30" t="str">
        <f>[1]Egresos!A4</f>
        <v>EEE.21.01.000.000.000</v>
      </c>
      <c r="B176" s="42"/>
      <c r="C176" s="43" t="str">
        <f>[1]Egresos!B4</f>
        <v>PERSONAL DE PLANTA</v>
      </c>
      <c r="D176" s="44">
        <f>(Egresos!C4)</f>
        <v>1019063</v>
      </c>
      <c r="E176" s="44">
        <f>(Egresos!D4)</f>
        <v>1188853</v>
      </c>
      <c r="F176" s="45">
        <f ca="1">(Egresos!E4)</f>
        <v>704827</v>
      </c>
      <c r="G176" s="163">
        <f ca="1">(Egresos!F4)</f>
        <v>484026</v>
      </c>
      <c r="H176" s="164"/>
    </row>
    <row r="177" spans="1:8" outlineLevel="2" x14ac:dyDescent="0.25">
      <c r="A177" s="30" t="str">
        <f>[1]Egresos!A5</f>
        <v>EEE.21.01.001.000.000</v>
      </c>
      <c r="B177" s="42"/>
      <c r="C177" s="43" t="str">
        <f>[1]Egresos!B5</f>
        <v>Sueldos y Sobresueldos</v>
      </c>
      <c r="D177" s="44">
        <f>(Egresos!C5)</f>
        <v>964063</v>
      </c>
      <c r="E177" s="44">
        <f>(Egresos!D5)</f>
        <v>1111032</v>
      </c>
      <c r="F177" s="45">
        <f ca="1">(Egresos!E5)</f>
        <v>627053</v>
      </c>
      <c r="G177" s="163">
        <f ca="1">(Egresos!F5)</f>
        <v>483979</v>
      </c>
      <c r="H177" s="164"/>
    </row>
    <row r="178" spans="1:8" ht="12.75" customHeight="1" outlineLevel="2" x14ac:dyDescent="0.25">
      <c r="A178" s="30" t="str">
        <f>[1]Egresos!A6</f>
        <v>EEE.21.01.001.001.000</v>
      </c>
      <c r="B178" s="42"/>
      <c r="C178" s="43" t="str">
        <f>[1]Egresos!B6</f>
        <v>Sueldos Bases</v>
      </c>
      <c r="D178" s="44">
        <f>(Egresos!C6)</f>
        <v>900863</v>
      </c>
      <c r="E178" s="44">
        <f>(Egresos!D6)</f>
        <v>1047572</v>
      </c>
      <c r="F178" s="45">
        <f ca="1">(Egresos!E6)</f>
        <v>581826</v>
      </c>
      <c r="G178" s="163">
        <f ca="1">(Egresos!F6)</f>
        <v>465746</v>
      </c>
      <c r="H178" s="164"/>
    </row>
    <row r="179" spans="1:8" outlineLevel="2" x14ac:dyDescent="0.25">
      <c r="A179" s="30" t="str">
        <f>[1]Egresos!A7</f>
        <v>EEE.21.01.001.002.000</v>
      </c>
      <c r="B179" s="42"/>
      <c r="C179" s="43" t="str">
        <f>[1]Egresos!B7</f>
        <v>Asignación de Antigüedad</v>
      </c>
      <c r="D179" s="44">
        <f>(Egresos!C7)</f>
        <v>0</v>
      </c>
      <c r="E179" s="44">
        <f>(Egresos!D7)</f>
        <v>0</v>
      </c>
      <c r="F179" s="45">
        <f ca="1">(Egresos!E7)</f>
        <v>0</v>
      </c>
      <c r="G179" s="163">
        <f ca="1">(Egresos!F7)</f>
        <v>0</v>
      </c>
      <c r="H179" s="164"/>
    </row>
    <row r="180" spans="1:8" outlineLevel="2" x14ac:dyDescent="0.25">
      <c r="A180" s="30" t="str">
        <f>[1]Egresos!A8</f>
        <v>EEE.21.01.001.002.002</v>
      </c>
      <c r="B180" s="42"/>
      <c r="C180" s="43" t="str">
        <f>[1]Egresos!B8</f>
        <v>Asignación de Antigüedad, Art.97, letra g), de la Ley Nº18.883, y Leyes Nºs. 19.180 y 19.280</v>
      </c>
      <c r="D180" s="44">
        <f>(Egresos!C8)</f>
        <v>0</v>
      </c>
      <c r="E180" s="44">
        <f>(Egresos!D8)</f>
        <v>0</v>
      </c>
      <c r="F180" s="45">
        <f ca="1">(Egresos!E8)</f>
        <v>0</v>
      </c>
      <c r="G180" s="163">
        <f ca="1">(Egresos!F8)</f>
        <v>0</v>
      </c>
      <c r="H180" s="164"/>
    </row>
    <row r="181" spans="1:8" outlineLevel="2" x14ac:dyDescent="0.25">
      <c r="A181" s="30" t="str">
        <f>[1]Egresos!A9</f>
        <v>EEE.21.01.001.002.003</v>
      </c>
      <c r="B181" s="42"/>
      <c r="C181" s="43" t="str">
        <f>[1]Egresos!B9</f>
        <v>Trienios, Art.7, Inciso 3, Ley Nº15.076</v>
      </c>
      <c r="D181" s="44">
        <f>(Egresos!C9)</f>
        <v>0</v>
      </c>
      <c r="E181" s="44">
        <f>(Egresos!D9)</f>
        <v>0</v>
      </c>
      <c r="F181" s="45">
        <f ca="1">(Egresos!E9)</f>
        <v>0</v>
      </c>
      <c r="G181" s="163">
        <f ca="1">(Egresos!F9)</f>
        <v>0</v>
      </c>
      <c r="H181" s="164"/>
    </row>
    <row r="182" spans="1:8" outlineLevel="2" x14ac:dyDescent="0.25">
      <c r="A182" s="30" t="str">
        <f>[1]Egresos!A10</f>
        <v>EEE.21.01.001.003.000</v>
      </c>
      <c r="B182" s="42"/>
      <c r="C182" s="43" t="str">
        <f>[1]Egresos!B10</f>
        <v>Asignación Profesional</v>
      </c>
      <c r="D182" s="44">
        <f>(Egresos!C10)</f>
        <v>0</v>
      </c>
      <c r="E182" s="44">
        <f>(Egresos!D10)</f>
        <v>0</v>
      </c>
      <c r="F182" s="45">
        <f ca="1">(Egresos!E10)</f>
        <v>0</v>
      </c>
      <c r="G182" s="163">
        <f>(Egresos!F10)</f>
        <v>0</v>
      </c>
      <c r="H182" s="164"/>
    </row>
    <row r="183" spans="1:8" outlineLevel="2" x14ac:dyDescent="0.25">
      <c r="A183" s="30" t="str">
        <f>[1]Egresos!A11</f>
        <v>EEE.21.01.001.003.001</v>
      </c>
      <c r="B183" s="42"/>
      <c r="C183" s="43" t="str">
        <f>[1]Egresos!B11</f>
        <v>Asignación Profesional, Decreto Ley Nº479 de 1974</v>
      </c>
      <c r="D183" s="44">
        <f>(Egresos!C11)</f>
        <v>0</v>
      </c>
      <c r="E183" s="44">
        <f>(Egresos!D11)</f>
        <v>0</v>
      </c>
      <c r="F183" s="45">
        <f ca="1">(Egresos!E11)</f>
        <v>0</v>
      </c>
      <c r="G183" s="163">
        <f>(Egresos!F11)</f>
        <v>0</v>
      </c>
      <c r="H183" s="164"/>
    </row>
    <row r="184" spans="1:8" outlineLevel="2" x14ac:dyDescent="0.25">
      <c r="A184" s="30" t="str">
        <f>[1]Egresos!A12</f>
        <v>EEE.21.01.001.004.000</v>
      </c>
      <c r="B184" s="42"/>
      <c r="C184" s="43" t="str">
        <f>[1]Egresos!B12</f>
        <v>Asignación de Zona</v>
      </c>
      <c r="D184" s="44">
        <f>(Egresos!C12)</f>
        <v>0</v>
      </c>
      <c r="E184" s="44">
        <f>(Egresos!D12)</f>
        <v>0</v>
      </c>
      <c r="F184" s="45">
        <f ca="1">(Egresos!E12)</f>
        <v>0</v>
      </c>
      <c r="G184" s="163">
        <f>(Egresos!F12)</f>
        <v>0</v>
      </c>
      <c r="H184" s="164"/>
    </row>
    <row r="185" spans="1:8" outlineLevel="2" x14ac:dyDescent="0.25">
      <c r="A185" s="30" t="str">
        <f>[1]Egresos!A13</f>
        <v>EEE.21.01.001.004.001</v>
      </c>
      <c r="B185" s="42"/>
      <c r="C185" s="43" t="str">
        <f>[1]Egresos!B13</f>
        <v>Asignación de Zona, Art. 7 y 25, D.L. Nº3.551</v>
      </c>
      <c r="D185" s="44">
        <f>(Egresos!C13)</f>
        <v>0</v>
      </c>
      <c r="E185" s="44">
        <f>(Egresos!D13)</f>
        <v>0</v>
      </c>
      <c r="F185" s="45">
        <f ca="1">(Egresos!E13)</f>
        <v>0</v>
      </c>
      <c r="G185" s="163">
        <f>(Egresos!F13)</f>
        <v>0</v>
      </c>
      <c r="H185" s="164"/>
    </row>
    <row r="186" spans="1:8" outlineLevel="2" x14ac:dyDescent="0.25">
      <c r="A186" s="30" t="str">
        <f>[1]Egresos!A14</f>
        <v>EEE.21.01.001.004.002</v>
      </c>
      <c r="B186" s="42"/>
      <c r="C186" s="43" t="str">
        <f>[1]Egresos!B14</f>
        <v>Asignación de Zona, Art. 26 de la Ley Nº19.378, y Ley Nº19.354</v>
      </c>
      <c r="D186" s="44">
        <f>(Egresos!C14)</f>
        <v>0</v>
      </c>
      <c r="E186" s="44">
        <f>(Egresos!D14)</f>
        <v>0</v>
      </c>
      <c r="F186" s="45">
        <f ca="1">(Egresos!E14)</f>
        <v>0</v>
      </c>
      <c r="G186" s="163">
        <f>(Egresos!F14)</f>
        <v>0</v>
      </c>
      <c r="H186" s="164"/>
    </row>
    <row r="187" spans="1:8" outlineLevel="2" x14ac:dyDescent="0.25">
      <c r="A187" s="30" t="str">
        <f>[1]Egresos!A15</f>
        <v>EEE.21.01.001.004.003</v>
      </c>
      <c r="B187" s="42"/>
      <c r="C187" s="43" t="str">
        <f>[1]Egresos!B15</f>
        <v>Asignación de Zona, Decreto Nº450 de 1974, Ley 19.354</v>
      </c>
      <c r="D187" s="44">
        <f>(Egresos!C15)</f>
        <v>0</v>
      </c>
      <c r="E187" s="44">
        <f>(Egresos!D15)</f>
        <v>0</v>
      </c>
      <c r="F187" s="45">
        <f ca="1">(Egresos!E15)</f>
        <v>0</v>
      </c>
      <c r="G187" s="163">
        <f>(Egresos!F15)</f>
        <v>0</v>
      </c>
      <c r="H187" s="164"/>
    </row>
    <row r="188" spans="1:8" outlineLevel="2" x14ac:dyDescent="0.25">
      <c r="A188" s="30" t="str">
        <f>[1]Egresos!A16</f>
        <v>EEE.21.01.001.004.004</v>
      </c>
      <c r="B188" s="42"/>
      <c r="C188" s="43" t="str">
        <f>[1]Egresos!B16</f>
        <v>Complemento de Zona</v>
      </c>
      <c r="D188" s="44">
        <f>(Egresos!C16)</f>
        <v>0</v>
      </c>
      <c r="E188" s="44">
        <f>(Egresos!D16)</f>
        <v>0</v>
      </c>
      <c r="F188" s="45">
        <f ca="1">(Egresos!E16)</f>
        <v>0</v>
      </c>
      <c r="G188" s="163">
        <f>(Egresos!F16)</f>
        <v>0</v>
      </c>
      <c r="H188" s="164"/>
    </row>
    <row r="189" spans="1:8" outlineLevel="2" x14ac:dyDescent="0.25">
      <c r="A189" s="30" t="str">
        <f>[1]Egresos!A17</f>
        <v>EEE.21.01.001.007.000</v>
      </c>
      <c r="B189" s="42"/>
      <c r="C189" s="43" t="str">
        <f>[1]Egresos!B17</f>
        <v>Asignaciones del D.L. Nº 3551, de 1981</v>
      </c>
      <c r="D189" s="44">
        <f>(Egresos!C17)</f>
        <v>0</v>
      </c>
      <c r="E189" s="44">
        <f>(Egresos!D17)</f>
        <v>0</v>
      </c>
      <c r="F189" s="45">
        <f ca="1">(Egresos!E17)</f>
        <v>0</v>
      </c>
      <c r="G189" s="163">
        <f>(Egresos!F17)</f>
        <v>0</v>
      </c>
      <c r="H189" s="164"/>
    </row>
    <row r="190" spans="1:8" outlineLevel="2" x14ac:dyDescent="0.25">
      <c r="A190" s="30" t="str">
        <f>[1]Egresos!A18</f>
        <v>EEE.21.01.001.007.001</v>
      </c>
      <c r="B190" s="42"/>
      <c r="C190" s="43" t="str">
        <f>[1]Egresos!B18</f>
        <v>Asignación Municipal, Art.24 y 31 D.L. Nº3.551 de 1981</v>
      </c>
      <c r="D190" s="44">
        <f>(Egresos!C18)</f>
        <v>0</v>
      </c>
      <c r="E190" s="44">
        <f>(Egresos!D18)</f>
        <v>0</v>
      </c>
      <c r="F190" s="45">
        <f ca="1">(Egresos!E18)</f>
        <v>0</v>
      </c>
      <c r="G190" s="163">
        <f>(Egresos!F18)</f>
        <v>0</v>
      </c>
      <c r="H190" s="164"/>
    </row>
    <row r="191" spans="1:8" outlineLevel="2" x14ac:dyDescent="0.25">
      <c r="A191" s="30" t="str">
        <f>[1]Egresos!A19</f>
        <v>EEE.21.01.001.007.002</v>
      </c>
      <c r="B191" s="42"/>
      <c r="C191" s="43" t="str">
        <f>[1]Egresos!B19</f>
        <v>Asignación Protección Imponibilidad, Art. 15, D.L. N° 3.551 de 1981</v>
      </c>
      <c r="D191" s="44">
        <f>(Egresos!C19)</f>
        <v>0</v>
      </c>
      <c r="E191" s="44">
        <f>(Egresos!D19)</f>
        <v>0</v>
      </c>
      <c r="F191" s="45">
        <f ca="1">(Egresos!E19)</f>
        <v>0</v>
      </c>
      <c r="G191" s="163">
        <f>(Egresos!F19)</f>
        <v>0</v>
      </c>
      <c r="H191" s="164"/>
    </row>
    <row r="192" spans="1:8" outlineLevel="2" x14ac:dyDescent="0.25">
      <c r="A192" s="30" t="str">
        <f>[1]Egresos!A20</f>
        <v>EEE.21.01.001.007.003</v>
      </c>
      <c r="B192" s="42"/>
      <c r="C192" s="43" t="str">
        <f>[1]Egresos!B20</f>
        <v>Bonificación Art. 39, D.L. Nº3.551 de 1981</v>
      </c>
      <c r="D192" s="44">
        <f>(Egresos!C20)</f>
        <v>0</v>
      </c>
      <c r="E192" s="44">
        <f>(Egresos!D20)</f>
        <v>0</v>
      </c>
      <c r="F192" s="45">
        <f ca="1">(Egresos!E20)</f>
        <v>0</v>
      </c>
      <c r="G192" s="163">
        <f>(Egresos!F20)</f>
        <v>0</v>
      </c>
      <c r="H192" s="164"/>
    </row>
    <row r="193" spans="1:8" outlineLevel="2" x14ac:dyDescent="0.25">
      <c r="A193" s="30" t="str">
        <f>[1]Egresos!A21</f>
        <v>EEE.21.01.001.008.000</v>
      </c>
      <c r="B193" s="42"/>
      <c r="C193" s="43" t="str">
        <f>[1]Egresos!B21</f>
        <v>Asignación de Nivelación</v>
      </c>
      <c r="D193" s="44">
        <f>(Egresos!C21)</f>
        <v>0</v>
      </c>
      <c r="E193" s="44">
        <f>(Egresos!D21)</f>
        <v>0</v>
      </c>
      <c r="F193" s="45">
        <f ca="1">(Egresos!E21)</f>
        <v>0</v>
      </c>
      <c r="G193" s="163">
        <f ca="1">(Egresos!F21)</f>
        <v>0</v>
      </c>
      <c r="H193" s="164"/>
    </row>
    <row r="194" spans="1:8" outlineLevel="2" x14ac:dyDescent="0.25">
      <c r="A194" s="30" t="str">
        <f>[1]Egresos!A22</f>
        <v>EEE.21.01.001.008.001</v>
      </c>
      <c r="B194" s="42"/>
      <c r="C194" s="43" t="str">
        <f>[1]Egresos!B22</f>
        <v>Bonificación Art. 21, Ley N° 19.429</v>
      </c>
      <c r="D194" s="44">
        <f>(Egresos!C22)</f>
        <v>0</v>
      </c>
      <c r="E194" s="44">
        <f>(Egresos!D22)</f>
        <v>0</v>
      </c>
      <c r="F194" s="45">
        <f ca="1">(Egresos!E22)</f>
        <v>0</v>
      </c>
      <c r="G194" s="163">
        <f ca="1">(Egresos!F22)</f>
        <v>0</v>
      </c>
      <c r="H194" s="164"/>
    </row>
    <row r="195" spans="1:8" outlineLevel="2" x14ac:dyDescent="0.25">
      <c r="A195" s="30" t="str">
        <f>[1]Egresos!A23</f>
        <v>EEE.21.01.001.008.002</v>
      </c>
      <c r="B195" s="42"/>
      <c r="C195" s="43" t="str">
        <f>[1]Egresos!B23</f>
        <v>Planilla Complementaria, Art. 4 y 11, Ley N° 19.598</v>
      </c>
      <c r="D195" s="44">
        <f>(Egresos!C23)</f>
        <v>0</v>
      </c>
      <c r="E195" s="44">
        <f>(Egresos!D23)</f>
        <v>0</v>
      </c>
      <c r="F195" s="45">
        <f ca="1">(Egresos!E23)</f>
        <v>0</v>
      </c>
      <c r="G195" s="163">
        <f ca="1">(Egresos!F23)</f>
        <v>0</v>
      </c>
      <c r="H195" s="164"/>
    </row>
    <row r="196" spans="1:8" outlineLevel="2" x14ac:dyDescent="0.25">
      <c r="A196" s="30" t="str">
        <f>[1]Egresos!A24</f>
        <v>EEE.21.01.001.009.000</v>
      </c>
      <c r="B196" s="42"/>
      <c r="C196" s="43" t="str">
        <f>[1]Egresos!B24</f>
        <v>Asignaciones Especiales</v>
      </c>
      <c r="D196" s="44">
        <f>(Egresos!C24)</f>
        <v>0</v>
      </c>
      <c r="E196" s="44">
        <f>(Egresos!D24)</f>
        <v>0</v>
      </c>
      <c r="F196" s="45">
        <f ca="1">(Egresos!E24)</f>
        <v>0</v>
      </c>
      <c r="G196" s="163">
        <f ca="1">(Egresos!F24)</f>
        <v>0</v>
      </c>
      <c r="H196" s="164"/>
    </row>
    <row r="197" spans="1:8" outlineLevel="2" x14ac:dyDescent="0.25">
      <c r="A197" s="30" t="str">
        <f>[1]Egresos!A25</f>
        <v>EEE.21.01.001.009.001</v>
      </c>
      <c r="B197" s="42"/>
      <c r="C197" s="43" t="str">
        <f>[1]Egresos!B25</f>
        <v>Monto Fijo Complementario Art. 3, Ley Nº 19.278</v>
      </c>
      <c r="D197" s="44">
        <f>(Egresos!C25)</f>
        <v>0</v>
      </c>
      <c r="E197" s="44">
        <f>(Egresos!D25)</f>
        <v>0</v>
      </c>
      <c r="F197" s="45">
        <f ca="1">(Egresos!E25)</f>
        <v>0</v>
      </c>
      <c r="G197" s="163">
        <f ca="1">(Egresos!F25)</f>
        <v>0</v>
      </c>
      <c r="H197" s="164"/>
    </row>
    <row r="198" spans="1:8" outlineLevel="2" x14ac:dyDescent="0.25">
      <c r="A198" s="30" t="str">
        <f>[1]Egresos!A26</f>
        <v>EEE.21.01.001.009.003</v>
      </c>
      <c r="B198" s="42"/>
      <c r="C198" s="43" t="str">
        <f>[1]Egresos!B26</f>
        <v>Bonificación Proporcional Art. 8, Ley Nº 19.410</v>
      </c>
      <c r="D198" s="44">
        <f>(Egresos!C26)</f>
        <v>0</v>
      </c>
      <c r="E198" s="44">
        <f>(Egresos!D26)</f>
        <v>0</v>
      </c>
      <c r="F198" s="45">
        <f ca="1">(Egresos!E26)</f>
        <v>0</v>
      </c>
      <c r="G198" s="163">
        <f ca="1">(Egresos!F26)</f>
        <v>0</v>
      </c>
      <c r="H198" s="164"/>
    </row>
    <row r="199" spans="1:8" outlineLevel="2" x14ac:dyDescent="0.25">
      <c r="A199" s="30" t="str">
        <f>[1]Egresos!A27</f>
        <v>EEE.21.01.001.009.004</v>
      </c>
      <c r="B199" s="42"/>
      <c r="C199" s="43" t="str">
        <f>[1]Egresos!B27</f>
        <v>Bonificación Especial Profesores Encargados de Escuelas Rurales, Art. 13, Ley N° 19.715</v>
      </c>
      <c r="D199" s="44">
        <f>(Egresos!C27)</f>
        <v>0</v>
      </c>
      <c r="E199" s="44">
        <f>(Egresos!D27)</f>
        <v>0</v>
      </c>
      <c r="F199" s="45">
        <f ca="1">(Egresos!E27)</f>
        <v>0</v>
      </c>
      <c r="G199" s="163">
        <f ca="1">(Egresos!F27)</f>
        <v>0</v>
      </c>
      <c r="H199" s="164"/>
    </row>
    <row r="200" spans="1:8" outlineLevel="2" x14ac:dyDescent="0.25">
      <c r="A200" s="30" t="str">
        <f>[1]Egresos!A28</f>
        <v>EEE.21.01.001.009.005</v>
      </c>
      <c r="B200" s="42"/>
      <c r="C200" s="43" t="str">
        <f>[1]Egresos!B28</f>
        <v>Asignación Art. 1, Ley Nº19.529</v>
      </c>
      <c r="D200" s="44">
        <f>(Egresos!C28)</f>
        <v>0</v>
      </c>
      <c r="E200" s="44">
        <f>(Egresos!D28)</f>
        <v>0</v>
      </c>
      <c r="F200" s="45">
        <f ca="1">(Egresos!E28)</f>
        <v>0</v>
      </c>
      <c r="G200" s="163">
        <f ca="1">(Egresos!F28)</f>
        <v>0</v>
      </c>
      <c r="H200" s="164"/>
    </row>
    <row r="201" spans="1:8" outlineLevel="2" x14ac:dyDescent="0.25">
      <c r="A201" s="30" t="str">
        <f>[1]Egresos!A29</f>
        <v>EEE.21.01.001.009.006</v>
      </c>
      <c r="B201" s="42"/>
      <c r="C201" s="43" t="str">
        <f>[1]Egresos!B29</f>
        <v>Red Maestros de Maestros</v>
      </c>
      <c r="D201" s="44">
        <f>(Egresos!C29)</f>
        <v>0</v>
      </c>
      <c r="E201" s="44">
        <f>(Egresos!D29)</f>
        <v>0</v>
      </c>
      <c r="F201" s="45">
        <f ca="1">(Egresos!E29)</f>
        <v>0</v>
      </c>
      <c r="G201" s="163">
        <f ca="1">(Egresos!F29)</f>
        <v>0</v>
      </c>
      <c r="H201" s="164"/>
    </row>
    <row r="202" spans="1:8" outlineLevel="2" x14ac:dyDescent="0.25">
      <c r="A202" s="30" t="str">
        <f>[1]Egresos!A30</f>
        <v>EEE.21.01.001.009.007</v>
      </c>
      <c r="B202" s="42"/>
      <c r="C202" s="43" t="str">
        <f>[1]Egresos!B30</f>
        <v>Asignación Especial Transitoria, Art. 45, Ley Nº19.378</v>
      </c>
      <c r="D202" s="44">
        <f>(Egresos!C30)</f>
        <v>0</v>
      </c>
      <c r="E202" s="44">
        <f>(Egresos!D30)</f>
        <v>0</v>
      </c>
      <c r="F202" s="45">
        <f ca="1">(Egresos!E30)</f>
        <v>0</v>
      </c>
      <c r="G202" s="163">
        <f ca="1">(Egresos!F30)</f>
        <v>0</v>
      </c>
      <c r="H202" s="164"/>
    </row>
    <row r="203" spans="1:8" outlineLevel="2" x14ac:dyDescent="0.25">
      <c r="A203" s="30" t="str">
        <f>[1]Egresos!A31</f>
        <v>EEE.21.01.001.009.999</v>
      </c>
      <c r="B203" s="42"/>
      <c r="C203" s="43" t="str">
        <f>[1]Egresos!B31</f>
        <v>Otras  Asignaciones Especiales</v>
      </c>
      <c r="D203" s="44">
        <f>(Egresos!C31)</f>
        <v>0</v>
      </c>
      <c r="E203" s="44">
        <f>(Egresos!D31)</f>
        <v>0</v>
      </c>
      <c r="F203" s="45">
        <f ca="1">(Egresos!E31)</f>
        <v>0</v>
      </c>
      <c r="G203" s="163">
        <f ca="1">(Egresos!F31)</f>
        <v>0</v>
      </c>
      <c r="H203" s="164"/>
    </row>
    <row r="204" spans="1:8" outlineLevel="2" x14ac:dyDescent="0.25">
      <c r="A204" s="30" t="str">
        <f>[1]Egresos!A32</f>
        <v>EEE.21.01.001.010.000</v>
      </c>
      <c r="B204" s="42"/>
      <c r="C204" s="43" t="str">
        <f>[1]Egresos!B32</f>
        <v>Asignación de Pérdida de Caja</v>
      </c>
      <c r="D204" s="44">
        <f>(Egresos!C32)</f>
        <v>0</v>
      </c>
      <c r="E204" s="44">
        <f>(Egresos!D32)</f>
        <v>0</v>
      </c>
      <c r="F204" s="45">
        <f ca="1">(Egresos!E32)</f>
        <v>0</v>
      </c>
      <c r="G204" s="163">
        <f ca="1">(Egresos!F32)</f>
        <v>0</v>
      </c>
      <c r="H204" s="164"/>
    </row>
    <row r="205" spans="1:8" outlineLevel="2" x14ac:dyDescent="0.25">
      <c r="A205" s="30" t="str">
        <f>[1]Egresos!A33</f>
        <v>EEE.21.01.001.010.001</v>
      </c>
      <c r="B205" s="42"/>
      <c r="C205" s="43" t="str">
        <f>[1]Egresos!B33</f>
        <v>Asignación por Pédrida de Caja, Art. 97, letra a), Ley Nº18.883</v>
      </c>
      <c r="D205" s="44">
        <f>(Egresos!C33)</f>
        <v>0</v>
      </c>
      <c r="E205" s="44">
        <f>(Egresos!D33)</f>
        <v>0</v>
      </c>
      <c r="F205" s="45">
        <f ca="1">(Egresos!E33)</f>
        <v>0</v>
      </c>
      <c r="G205" s="163">
        <f ca="1">(Egresos!F33)</f>
        <v>0</v>
      </c>
      <c r="H205" s="164"/>
    </row>
    <row r="206" spans="1:8" outlineLevel="2" x14ac:dyDescent="0.25">
      <c r="A206" s="30" t="str">
        <f>[1]Egresos!A34</f>
        <v>EEE.21.01.001.011.000</v>
      </c>
      <c r="B206" s="42"/>
      <c r="C206" s="43" t="str">
        <f>[1]Egresos!B34</f>
        <v>Asignación de Movilización</v>
      </c>
      <c r="D206" s="44">
        <f>(Egresos!C34)</f>
        <v>12000</v>
      </c>
      <c r="E206" s="44">
        <f>(Egresos!D34)</f>
        <v>15163</v>
      </c>
      <c r="F206" s="45">
        <f ca="1">(Egresos!E34)</f>
        <v>10542</v>
      </c>
      <c r="G206" s="163">
        <f ca="1">(Egresos!F34)</f>
        <v>4621</v>
      </c>
      <c r="H206" s="164"/>
    </row>
    <row r="207" spans="1:8" outlineLevel="2" x14ac:dyDescent="0.25">
      <c r="A207" s="30" t="str">
        <f>[1]Egresos!A35</f>
        <v>EEE.21.01.001.011.001</v>
      </c>
      <c r="B207" s="42"/>
      <c r="C207" s="43" t="str">
        <f>[1]Egresos!B35</f>
        <v>Asignación de Movilización, Art. 97, letra b), Ley Nº18.883</v>
      </c>
      <c r="D207" s="44">
        <f>(Egresos!C35)</f>
        <v>12000</v>
      </c>
      <c r="E207" s="44">
        <f>(Egresos!D35)</f>
        <v>15163</v>
      </c>
      <c r="F207" s="45">
        <f ca="1">(Egresos!E35)</f>
        <v>10542</v>
      </c>
      <c r="G207" s="163">
        <f ca="1">(Egresos!F35)</f>
        <v>4621</v>
      </c>
      <c r="H207" s="164"/>
    </row>
    <row r="208" spans="1:8" outlineLevel="2" x14ac:dyDescent="0.25">
      <c r="A208" s="30" t="str">
        <f>[1]Egresos!A36</f>
        <v>EEE.21.01.001.014.000</v>
      </c>
      <c r="B208" s="42"/>
      <c r="C208" s="43" t="str">
        <f>[1]Egresos!B36</f>
        <v>Asignaciones Compensatorias</v>
      </c>
      <c r="D208" s="44">
        <f>(Egresos!C36)</f>
        <v>11500</v>
      </c>
      <c r="E208" s="44">
        <f>(Egresos!D36)</f>
        <v>15063</v>
      </c>
      <c r="F208" s="45">
        <f ca="1">(Egresos!E36)</f>
        <v>7029</v>
      </c>
      <c r="G208" s="163">
        <f ca="1">(Egresos!F36)</f>
        <v>8034</v>
      </c>
      <c r="H208" s="164"/>
    </row>
    <row r="209" spans="1:8" outlineLevel="2" x14ac:dyDescent="0.25">
      <c r="A209" s="30" t="str">
        <f>[1]Egresos!A37</f>
        <v>EEE.21.01.001.014.001</v>
      </c>
      <c r="B209" s="42"/>
      <c r="C209" s="43" t="str">
        <f>[1]Egresos!B37</f>
        <v>Incremento Previsional, Art. 2, D.L. 3501, de 1980</v>
      </c>
      <c r="D209" s="44">
        <f>(Egresos!C37)</f>
        <v>0</v>
      </c>
      <c r="E209" s="44">
        <f>(Egresos!D37)</f>
        <v>0</v>
      </c>
      <c r="F209" s="45">
        <f ca="1">(Egresos!E37)</f>
        <v>0</v>
      </c>
      <c r="G209" s="163">
        <f ca="1">(Egresos!F37)</f>
        <v>0</v>
      </c>
      <c r="H209" s="164"/>
    </row>
    <row r="210" spans="1:8" outlineLevel="2" x14ac:dyDescent="0.25">
      <c r="A210" s="30" t="str">
        <f>[1]Egresos!A38</f>
        <v>EEE.21.01.001.014.002</v>
      </c>
      <c r="B210" s="42"/>
      <c r="C210" s="43" t="str">
        <f>[1]Egresos!B38</f>
        <v>Bonificación Compensatoria de Salud, Art. 3, Ley Nº18.566</v>
      </c>
      <c r="D210" s="44">
        <f>(Egresos!C38)</f>
        <v>0</v>
      </c>
      <c r="E210" s="44">
        <f>(Egresos!D38)</f>
        <v>0</v>
      </c>
      <c r="F210" s="45">
        <f ca="1">(Egresos!E38)</f>
        <v>0</v>
      </c>
      <c r="G210" s="163">
        <f ca="1">(Egresos!F38)</f>
        <v>0</v>
      </c>
      <c r="H210" s="164"/>
    </row>
    <row r="211" spans="1:8" outlineLevel="2" x14ac:dyDescent="0.25">
      <c r="A211" s="30" t="str">
        <f>[1]Egresos!A39</f>
        <v>EEE.21.01.001.014.003</v>
      </c>
      <c r="B211" s="42"/>
      <c r="C211" s="43" t="str">
        <f>[1]Egresos!B39</f>
        <v>Bonificación Compensatoria, Art.10, Ley Nº18.675</v>
      </c>
      <c r="D211" s="44">
        <f>(Egresos!C39)</f>
        <v>0</v>
      </c>
      <c r="E211" s="44">
        <f>(Egresos!D39)</f>
        <v>0</v>
      </c>
      <c r="F211" s="45">
        <f ca="1">(Egresos!E39)</f>
        <v>0</v>
      </c>
      <c r="G211" s="163">
        <f ca="1">(Egresos!F39)</f>
        <v>0</v>
      </c>
      <c r="H211" s="164"/>
    </row>
    <row r="212" spans="1:8" outlineLevel="2" x14ac:dyDescent="0.25">
      <c r="A212" s="30" t="str">
        <f>[1]Egresos!A40</f>
        <v>EEE.21.01.001.014.004</v>
      </c>
      <c r="B212" s="42"/>
      <c r="C212" s="43" t="str">
        <f>[1]Egresos!B40</f>
        <v>Bonificación Adicional Art. 11 Ley N° 18.675</v>
      </c>
      <c r="D212" s="44">
        <f>(Egresos!C40)</f>
        <v>0</v>
      </c>
      <c r="E212" s="44">
        <f>(Egresos!D40)</f>
        <v>0</v>
      </c>
      <c r="F212" s="45">
        <f ca="1">(Egresos!E40)</f>
        <v>0</v>
      </c>
      <c r="G212" s="163">
        <f ca="1">(Egresos!F40)</f>
        <v>0</v>
      </c>
      <c r="H212" s="164"/>
    </row>
    <row r="213" spans="1:8" outlineLevel="2" x14ac:dyDescent="0.25">
      <c r="A213" s="30" t="str">
        <f>[1]Egresos!A41</f>
        <v>EEE.21.01.001.014.005</v>
      </c>
      <c r="B213" s="42"/>
      <c r="C213" s="43" t="str">
        <f>[1]Egresos!B41</f>
        <v>Bonificación Art. 3, Ley Nº19.200</v>
      </c>
      <c r="D213" s="44">
        <f>(Egresos!C41)</f>
        <v>0</v>
      </c>
      <c r="E213" s="44">
        <f>(Egresos!D41)</f>
        <v>0</v>
      </c>
      <c r="F213" s="45">
        <f ca="1">(Egresos!E41)</f>
        <v>0</v>
      </c>
      <c r="G213" s="163">
        <f ca="1">(Egresos!F41)</f>
        <v>0</v>
      </c>
      <c r="H213" s="164"/>
    </row>
    <row r="214" spans="1:8" outlineLevel="2" x14ac:dyDescent="0.25">
      <c r="A214" s="30" t="str">
        <f>[1]Egresos!A42</f>
        <v>EEE.21.01.001.014.006</v>
      </c>
      <c r="B214" s="42"/>
      <c r="C214" s="43" t="str">
        <f>[1]Egresos!B42</f>
        <v>Bonificación Previsional, Art. 19, Ley Nº15.386</v>
      </c>
      <c r="D214" s="44">
        <f>(Egresos!C42)</f>
        <v>0</v>
      </c>
      <c r="E214" s="44">
        <f>(Egresos!D42)</f>
        <v>0</v>
      </c>
      <c r="F214" s="45">
        <f ca="1">(Egresos!E42)</f>
        <v>0</v>
      </c>
      <c r="G214" s="163">
        <f ca="1">(Egresos!F42)</f>
        <v>0</v>
      </c>
      <c r="H214" s="164"/>
    </row>
    <row r="215" spans="1:8" outlineLevel="2" x14ac:dyDescent="0.25">
      <c r="A215" s="30" t="str">
        <f>[1]Egresos!A43</f>
        <v>EEE.21.01.001.014.007</v>
      </c>
      <c r="B215" s="42"/>
      <c r="C215" s="43" t="str">
        <f>[1]Egresos!B43</f>
        <v>Remuneración Adicional, Art. 3 transitorio, Ley N° 19.070</v>
      </c>
      <c r="D215" s="44">
        <f>(Egresos!C43)</f>
        <v>0</v>
      </c>
      <c r="E215" s="44">
        <f>(Egresos!D43)</f>
        <v>0</v>
      </c>
      <c r="F215" s="45">
        <f ca="1">(Egresos!E43)</f>
        <v>0</v>
      </c>
      <c r="G215" s="163">
        <f ca="1">(Egresos!F43)</f>
        <v>0</v>
      </c>
      <c r="H215" s="164"/>
    </row>
    <row r="216" spans="1:8" outlineLevel="2" x14ac:dyDescent="0.25">
      <c r="A216" s="30" t="str">
        <f>[1]Egresos!A44</f>
        <v>EEE.21.01.001.014.999</v>
      </c>
      <c r="B216" s="42"/>
      <c r="C216" s="43" t="str">
        <f>[1]Egresos!B44</f>
        <v>Otras Asignaciones Compensatorias</v>
      </c>
      <c r="D216" s="44">
        <f>(Egresos!C44)</f>
        <v>11500</v>
      </c>
      <c r="E216" s="44">
        <f>(Egresos!D44)</f>
        <v>15063</v>
      </c>
      <c r="F216" s="45">
        <f ca="1">(Egresos!E44)</f>
        <v>7029</v>
      </c>
      <c r="G216" s="163">
        <f ca="1">(Egresos!F44)</f>
        <v>8034</v>
      </c>
      <c r="H216" s="164"/>
    </row>
    <row r="217" spans="1:8" outlineLevel="2" x14ac:dyDescent="0.25">
      <c r="A217" s="30" t="str">
        <f>[1]Egresos!A45</f>
        <v>EEE.21.01.001.015.000</v>
      </c>
      <c r="B217" s="42"/>
      <c r="C217" s="43" t="str">
        <f>[1]Egresos!B45</f>
        <v>Asginaciones Sustitutivas</v>
      </c>
      <c r="D217" s="44">
        <f>(Egresos!C45)</f>
        <v>0</v>
      </c>
      <c r="E217" s="44">
        <f>(Egresos!D45)</f>
        <v>0</v>
      </c>
      <c r="F217" s="45">
        <f ca="1">(Egresos!E45)</f>
        <v>0</v>
      </c>
      <c r="G217" s="163">
        <f ca="1">(Egresos!F45)</f>
        <v>0</v>
      </c>
      <c r="H217" s="164"/>
    </row>
    <row r="218" spans="1:8" outlineLevel="2" x14ac:dyDescent="0.25">
      <c r="A218" s="30" t="str">
        <f>[1]Egresos!A46</f>
        <v>EEE.21.01.001.015.001</v>
      </c>
      <c r="B218" s="42"/>
      <c r="C218" s="43" t="str">
        <f>[1]Egresos!B46</f>
        <v>Asignación Única, Art.4, Ley Nº18.717</v>
      </c>
      <c r="D218" s="44">
        <f>(Egresos!C46)</f>
        <v>0</v>
      </c>
      <c r="E218" s="44">
        <f>(Egresos!D46)</f>
        <v>0</v>
      </c>
      <c r="F218" s="45">
        <f ca="1">(Egresos!E46)</f>
        <v>0</v>
      </c>
      <c r="G218" s="163">
        <f>(Egresos!F46)</f>
        <v>0</v>
      </c>
      <c r="H218" s="164"/>
    </row>
    <row r="219" spans="1:8" outlineLevel="2" x14ac:dyDescent="0.25">
      <c r="A219" s="30" t="str">
        <f>[1]Egresos!A47</f>
        <v>EEE.21.01.001.015.999</v>
      </c>
      <c r="B219" s="42"/>
      <c r="C219" s="43" t="str">
        <f>[1]Egresos!B47</f>
        <v>Otras Asignaciones Sustitutivas</v>
      </c>
      <c r="D219" s="44">
        <f>(Egresos!C47)</f>
        <v>0</v>
      </c>
      <c r="E219" s="44">
        <f>(Egresos!D47)</f>
        <v>0</v>
      </c>
      <c r="F219" s="45">
        <f ca="1">(Egresos!E47)</f>
        <v>0</v>
      </c>
      <c r="G219" s="163">
        <f ca="1">(Egresos!F47)</f>
        <v>0</v>
      </c>
      <c r="H219" s="164"/>
    </row>
    <row r="220" spans="1:8" outlineLevel="2" x14ac:dyDescent="0.25">
      <c r="A220" s="30" t="str">
        <f>[1]Egresos!A48</f>
        <v>EEE.21.01.001.019.000</v>
      </c>
      <c r="B220" s="42"/>
      <c r="C220" s="43" t="str">
        <f>[1]Egresos!B48</f>
        <v>Asignación de Responsabilidad</v>
      </c>
      <c r="D220" s="44">
        <f>(Egresos!C48)</f>
        <v>7700</v>
      </c>
      <c r="E220" s="44">
        <f>(Egresos!D48)</f>
        <v>6800</v>
      </c>
      <c r="F220" s="45">
        <f ca="1">(Egresos!E48)</f>
        <v>2606</v>
      </c>
      <c r="G220" s="163">
        <f ca="1">(Egresos!F48)</f>
        <v>4194</v>
      </c>
      <c r="H220" s="164"/>
    </row>
    <row r="221" spans="1:8" outlineLevel="2" x14ac:dyDescent="0.25">
      <c r="A221" s="30" t="str">
        <f>[1]Egresos!A49</f>
        <v>EEE.21.01.001.019.001</v>
      </c>
      <c r="B221" s="42"/>
      <c r="C221" s="43" t="str">
        <f>[1]Egresos!B49</f>
        <v>Asignación de Responsabilidad Judicial, Art. 2º,  Ley Nº 20.008</v>
      </c>
      <c r="D221" s="44">
        <f>(Egresos!C49)</f>
        <v>0</v>
      </c>
      <c r="E221" s="44">
        <f>(Egresos!D49)</f>
        <v>0</v>
      </c>
      <c r="F221" s="45">
        <f ca="1">(Egresos!E49)</f>
        <v>0</v>
      </c>
      <c r="G221" s="163">
        <f ca="1">(Egresos!F49)</f>
        <v>0</v>
      </c>
      <c r="H221" s="164"/>
    </row>
    <row r="222" spans="1:8" outlineLevel="2" x14ac:dyDescent="0.25">
      <c r="A222" s="30" t="str">
        <f>[1]Egresos!A50</f>
        <v>EEE.21.01.001.019.002</v>
      </c>
      <c r="B222" s="42"/>
      <c r="C222" s="43" t="str">
        <f>[1]Egresos!B50</f>
        <v>Asignación de Responsabilidad Directiva</v>
      </c>
      <c r="D222" s="44">
        <f>(Egresos!C50)</f>
        <v>7700</v>
      </c>
      <c r="E222" s="44">
        <f>(Egresos!D50)</f>
        <v>6800</v>
      </c>
      <c r="F222" s="45">
        <f ca="1">(Egresos!E50)</f>
        <v>2606</v>
      </c>
      <c r="G222" s="163">
        <f ca="1">(Egresos!F50)</f>
        <v>4194</v>
      </c>
      <c r="H222" s="164"/>
    </row>
    <row r="223" spans="1:8" outlineLevel="2" x14ac:dyDescent="0.25">
      <c r="A223" s="30" t="str">
        <f>[1]Egresos!A51</f>
        <v>EEE.21.01.001.019.004</v>
      </c>
      <c r="B223" s="42"/>
      <c r="C223" s="43" t="str">
        <f>[1]Egresos!B51</f>
        <v>Asignación de Responsabilidad, Art. 9, Decreto 252 de 1976</v>
      </c>
      <c r="D223" s="44">
        <f>(Egresos!C51)</f>
        <v>0</v>
      </c>
      <c r="E223" s="44">
        <f>(Egresos!D51)</f>
        <v>0</v>
      </c>
      <c r="F223" s="45">
        <f ca="1">(Egresos!E51)</f>
        <v>0</v>
      </c>
      <c r="G223" s="163">
        <f ca="1">(Egresos!F51)</f>
        <v>0</v>
      </c>
      <c r="H223" s="164"/>
    </row>
    <row r="224" spans="1:8" outlineLevel="2" x14ac:dyDescent="0.25">
      <c r="A224" s="30" t="str">
        <f>[1]Egresos!A52</f>
        <v>EEE.21.01.001.022.000</v>
      </c>
      <c r="B224" s="42"/>
      <c r="C224" s="43" t="str">
        <f>[1]Egresos!B52</f>
        <v>Componente Base Asignación de desempeño</v>
      </c>
      <c r="D224" s="44">
        <f>(Egresos!C52)</f>
        <v>0</v>
      </c>
      <c r="E224" s="44">
        <f>(Egresos!D52)</f>
        <v>0</v>
      </c>
      <c r="F224" s="45">
        <f ca="1">(Egresos!E52)</f>
        <v>0</v>
      </c>
      <c r="G224" s="163">
        <f ca="1">(Egresos!F52)</f>
        <v>0</v>
      </c>
      <c r="H224" s="164"/>
    </row>
    <row r="225" spans="1:8" outlineLevel="2" x14ac:dyDescent="0.25">
      <c r="A225" s="30" t="str">
        <f>[1]Egresos!A53</f>
        <v>EEE.21.01.001.025.000</v>
      </c>
      <c r="B225" s="42"/>
      <c r="C225" s="43" t="str">
        <f>[1]Egresos!B53</f>
        <v>Asignación Artículo 1, Ley Nº19.112</v>
      </c>
      <c r="D225" s="44">
        <f>(Egresos!C53)</f>
        <v>0</v>
      </c>
      <c r="E225" s="44">
        <f>(Egresos!D53)</f>
        <v>0</v>
      </c>
      <c r="F225" s="45">
        <f ca="1">(Egresos!E53)</f>
        <v>0</v>
      </c>
      <c r="G225" s="163">
        <f>(Egresos!F53)</f>
        <v>0</v>
      </c>
      <c r="H225" s="164"/>
    </row>
    <row r="226" spans="1:8" outlineLevel="2" x14ac:dyDescent="0.25">
      <c r="A226" s="30" t="str">
        <f>[1]Egresos!A54</f>
        <v>EEE.21.01.001.025.001</v>
      </c>
      <c r="B226" s="42"/>
      <c r="C226" s="43" t="str">
        <f>[1]Egresos!B54</f>
        <v>Asignación Especial Profesionales Ley Nº15.076, letra a), Art. 1, Ley Nº19.112</v>
      </c>
      <c r="D226" s="44">
        <f>(Egresos!C54)</f>
        <v>0</v>
      </c>
      <c r="E226" s="44">
        <f>(Egresos!D54)</f>
        <v>0</v>
      </c>
      <c r="F226" s="45">
        <f ca="1">(Egresos!E54)</f>
        <v>0</v>
      </c>
      <c r="G226" s="163">
        <f>(Egresos!F54)</f>
        <v>0</v>
      </c>
      <c r="H226" s="164"/>
    </row>
    <row r="227" spans="1:8" outlineLevel="2" x14ac:dyDescent="0.25">
      <c r="A227" s="30" t="str">
        <f>[1]Egresos!A55</f>
        <v>EEE.21.01.001.025.002</v>
      </c>
      <c r="B227" s="42"/>
      <c r="C227" s="43" t="str">
        <f>[1]Egresos!B55</f>
        <v>Asignación Especial Profesionales Ley Nº15.076, letra b), Art. 1, Ley Nº19.112</v>
      </c>
      <c r="D227" s="44">
        <f>(Egresos!C55)</f>
        <v>0</v>
      </c>
      <c r="E227" s="44">
        <f>(Egresos!D55)</f>
        <v>0</v>
      </c>
      <c r="F227" s="45">
        <f ca="1">(Egresos!E55)</f>
        <v>0</v>
      </c>
      <c r="G227" s="163">
        <f>(Egresos!F55)</f>
        <v>0</v>
      </c>
      <c r="H227" s="164"/>
    </row>
    <row r="228" spans="1:8" outlineLevel="2" x14ac:dyDescent="0.25">
      <c r="A228" s="30" t="str">
        <f>[1]Egresos!A56</f>
        <v>EEE.21.01.001.026.000</v>
      </c>
      <c r="B228" s="42"/>
      <c r="C228" s="43" t="str">
        <f>[1]Egresos!B56</f>
        <v>Asignación Artículo 1, Ley Nº19.432</v>
      </c>
      <c r="D228" s="44">
        <f>(Egresos!C56)</f>
        <v>0</v>
      </c>
      <c r="E228" s="44">
        <f>(Egresos!D56)</f>
        <v>0</v>
      </c>
      <c r="F228" s="45">
        <f ca="1">(Egresos!E56)</f>
        <v>0</v>
      </c>
      <c r="G228" s="163">
        <f>(Egresos!F56)</f>
        <v>0</v>
      </c>
      <c r="H228" s="164"/>
    </row>
    <row r="229" spans="1:8" outlineLevel="2" x14ac:dyDescent="0.25">
      <c r="A229" s="30" t="str">
        <f>[1]Egresos!A57</f>
        <v>EEE.21.01.001.027.000</v>
      </c>
      <c r="B229" s="42"/>
      <c r="C229" s="43" t="str">
        <f>[1]Egresos!B57</f>
        <v>Asignación de Estímulo personal Médico Diurno</v>
      </c>
      <c r="D229" s="44">
        <f>(Egresos!C57)</f>
        <v>0</v>
      </c>
      <c r="E229" s="44">
        <f>(Egresos!D57)</f>
        <v>0</v>
      </c>
      <c r="F229" s="45">
        <f ca="1">(Egresos!E57)</f>
        <v>0</v>
      </c>
      <c r="G229" s="163">
        <f>(Egresos!F57)</f>
        <v>0</v>
      </c>
      <c r="H229" s="164"/>
    </row>
    <row r="230" spans="1:8" outlineLevel="2" x14ac:dyDescent="0.25">
      <c r="A230" s="30" t="str">
        <f>[1]Egresos!A58</f>
        <v>EEE.21.01.001.028.000</v>
      </c>
      <c r="B230" s="42"/>
      <c r="C230" s="43" t="str">
        <f>[1]Egresos!B58</f>
        <v>Asignación de Estímulo Personal Médico y Profesores</v>
      </c>
      <c r="D230" s="44">
        <f>(Egresos!C58)</f>
        <v>0</v>
      </c>
      <c r="E230" s="44">
        <f>(Egresos!D58)</f>
        <v>0</v>
      </c>
      <c r="F230" s="45">
        <f ca="1">(Egresos!E58)</f>
        <v>0</v>
      </c>
      <c r="G230" s="163">
        <f>(Egresos!F58)</f>
        <v>0</v>
      </c>
      <c r="H230" s="164"/>
    </row>
    <row r="231" spans="1:8" outlineLevel="2" x14ac:dyDescent="0.25">
      <c r="A231" s="30" t="str">
        <f>[1]Egresos!A59</f>
        <v>EEE.21.01.001.028.002</v>
      </c>
      <c r="B231" s="42"/>
      <c r="C231" s="43" t="str">
        <f>[1]Egresos!B59</f>
        <v>Asignación por Desempeño en Condiciones Difíciles, Art. 28, Ley N° 19.378</v>
      </c>
      <c r="D231" s="44">
        <f>(Egresos!C59)</f>
        <v>0</v>
      </c>
      <c r="E231" s="44">
        <f>(Egresos!D59)</f>
        <v>0</v>
      </c>
      <c r="F231" s="45">
        <f ca="1">(Egresos!E59)</f>
        <v>0</v>
      </c>
      <c r="G231" s="163">
        <f>(Egresos!F59)</f>
        <v>0</v>
      </c>
      <c r="H231" s="164"/>
    </row>
    <row r="232" spans="1:8" outlineLevel="2" x14ac:dyDescent="0.25">
      <c r="A232" s="30" t="str">
        <f>[1]Egresos!A60</f>
        <v>EEE.21.01.001.028.003</v>
      </c>
      <c r="B232" s="42"/>
      <c r="C232" s="43" t="str">
        <f>[1]Egresos!B60</f>
        <v>Asignación de Estímulo, Art. 65, Ley Nª18.482</v>
      </c>
      <c r="D232" s="44">
        <f>(Egresos!C60)</f>
        <v>0</v>
      </c>
      <c r="E232" s="44">
        <f>(Egresos!D60)</f>
        <v>0</v>
      </c>
      <c r="F232" s="45">
        <f ca="1">(Egresos!E60)</f>
        <v>0</v>
      </c>
      <c r="G232" s="163">
        <f>(Egresos!F60)</f>
        <v>0</v>
      </c>
      <c r="H232" s="164"/>
    </row>
    <row r="233" spans="1:8" outlineLevel="2" x14ac:dyDescent="0.25">
      <c r="A233" s="30" t="str">
        <f>[1]Egresos!A61</f>
        <v>EEE.21.01.001.028.004</v>
      </c>
      <c r="B233" s="42"/>
      <c r="C233" s="43" t="str">
        <f>[1]Egresos!B61</f>
        <v>Asignación de Estímulo, Art. 14, Ley Nª15.076</v>
      </c>
      <c r="D233" s="44">
        <f>(Egresos!C61)</f>
        <v>0</v>
      </c>
      <c r="E233" s="44">
        <f>(Egresos!D61)</f>
        <v>0</v>
      </c>
      <c r="F233" s="45">
        <f ca="1">(Egresos!E61)</f>
        <v>0</v>
      </c>
      <c r="G233" s="163">
        <f>(Egresos!F61)</f>
        <v>0</v>
      </c>
      <c r="H233" s="164"/>
    </row>
    <row r="234" spans="1:8" outlineLevel="2" x14ac:dyDescent="0.25">
      <c r="A234" s="30" t="str">
        <f>[1]Egresos!A62</f>
        <v>EEE.21.01.001.031.000</v>
      </c>
      <c r="B234" s="42"/>
      <c r="C234" s="43" t="str">
        <f>[1]Egresos!B62</f>
        <v>Asignación de Experiencia Calificada</v>
      </c>
      <c r="D234" s="44">
        <f>(Egresos!C62)</f>
        <v>0</v>
      </c>
      <c r="E234" s="44">
        <f>(Egresos!D62)</f>
        <v>0</v>
      </c>
      <c r="F234" s="45">
        <f ca="1">(Egresos!E62)</f>
        <v>0</v>
      </c>
      <c r="G234" s="163">
        <f>(Egresos!F62)</f>
        <v>0</v>
      </c>
      <c r="H234" s="164"/>
    </row>
    <row r="235" spans="1:8" outlineLevel="2" x14ac:dyDescent="0.25">
      <c r="A235" s="30" t="str">
        <f>[1]Egresos!A63</f>
        <v>EEE.21.01.001.031.002</v>
      </c>
      <c r="B235" s="42"/>
      <c r="C235" s="43" t="str">
        <f>[1]Egresos!B63</f>
        <v>Asignación Post-Título, Art. 42, Ley N° 19.378</v>
      </c>
      <c r="D235" s="44">
        <f>(Egresos!C63)</f>
        <v>0</v>
      </c>
      <c r="E235" s="44">
        <f>(Egresos!D63)</f>
        <v>0</v>
      </c>
      <c r="F235" s="45">
        <f ca="1">(Egresos!E63)</f>
        <v>0</v>
      </c>
      <c r="G235" s="163">
        <f>(Egresos!F63)</f>
        <v>0</v>
      </c>
      <c r="H235" s="164"/>
    </row>
    <row r="236" spans="1:8" outlineLevel="2" x14ac:dyDescent="0.25">
      <c r="A236" s="30" t="str">
        <f>[1]Egresos!A64</f>
        <v>EEE.21.01.001.032.000</v>
      </c>
      <c r="B236" s="42"/>
      <c r="C236" s="43" t="str">
        <f>[1]Egresos!B64</f>
        <v>Asignación de Reforzamiento Profesional Diurno</v>
      </c>
      <c r="D236" s="44">
        <f>(Egresos!C64)</f>
        <v>0</v>
      </c>
      <c r="E236" s="44">
        <f>(Egresos!D64)</f>
        <v>0</v>
      </c>
      <c r="F236" s="45">
        <f ca="1">(Egresos!E64)</f>
        <v>0</v>
      </c>
      <c r="G236" s="163">
        <f>(Egresos!F64)</f>
        <v>0</v>
      </c>
      <c r="H236" s="164"/>
    </row>
    <row r="237" spans="1:8" outlineLevel="2" x14ac:dyDescent="0.25">
      <c r="A237" s="30" t="str">
        <f>[1]Egresos!A65</f>
        <v>EEE.21.01.001.037.000</v>
      </c>
      <c r="B237" s="42"/>
      <c r="C237" s="43" t="str">
        <f>[1]Egresos!B65</f>
        <v>Asignación Única</v>
      </c>
      <c r="D237" s="44">
        <f>(Egresos!C65)</f>
        <v>0</v>
      </c>
      <c r="E237" s="44">
        <f>(Egresos!D65)</f>
        <v>0</v>
      </c>
      <c r="F237" s="45">
        <f ca="1">(Egresos!E65)</f>
        <v>0</v>
      </c>
      <c r="G237" s="163">
        <f>(Egresos!F65)</f>
        <v>0</v>
      </c>
      <c r="H237" s="164"/>
    </row>
    <row r="238" spans="1:8" outlineLevel="2" x14ac:dyDescent="0.25">
      <c r="A238" s="30" t="str">
        <f>[1]Egresos!A66</f>
        <v>EEE.21.01.001.038.000</v>
      </c>
      <c r="B238" s="42"/>
      <c r="C238" s="43" t="str">
        <f>[1]Egresos!B66</f>
        <v>Asignación Zonas Extremas</v>
      </c>
      <c r="D238" s="44">
        <f>(Egresos!C66)</f>
        <v>0</v>
      </c>
      <c r="E238" s="44">
        <f>(Egresos!D66)</f>
        <v>0</v>
      </c>
      <c r="F238" s="45">
        <f ca="1">(Egresos!E66)</f>
        <v>0</v>
      </c>
      <c r="G238" s="163">
        <f>(Egresos!F66)</f>
        <v>0</v>
      </c>
      <c r="H238" s="164"/>
    </row>
    <row r="239" spans="1:8" outlineLevel="2" x14ac:dyDescent="0.25">
      <c r="A239" s="30" t="str">
        <f>[1]Egresos!A67</f>
        <v>EEE.21.01.001.043.000</v>
      </c>
      <c r="B239" s="42"/>
      <c r="C239" s="43" t="str">
        <f>[1]Egresos!B67</f>
        <v>Asignación Inherente al Cargo Ley Nº 18.695</v>
      </c>
      <c r="D239" s="44">
        <f>(Egresos!C67)</f>
        <v>0</v>
      </c>
      <c r="E239" s="44">
        <f>(Egresos!D67)</f>
        <v>0</v>
      </c>
      <c r="F239" s="45">
        <f ca="1">(Egresos!E67)</f>
        <v>0</v>
      </c>
      <c r="G239" s="163">
        <f>(Egresos!F67)</f>
        <v>0</v>
      </c>
      <c r="H239" s="164"/>
    </row>
    <row r="240" spans="1:8" outlineLevel="2" x14ac:dyDescent="0.25">
      <c r="A240" s="30" t="str">
        <f>[1]Egresos!A68</f>
        <v>EEE.21.01.001.044.000</v>
      </c>
      <c r="B240" s="42"/>
      <c r="C240" s="43" t="str">
        <f>[1]Egresos!B68</f>
        <v>Asignación de Atención Primaria Municipal</v>
      </c>
      <c r="D240" s="44">
        <f>(Egresos!C68)</f>
        <v>0</v>
      </c>
      <c r="E240" s="44">
        <f>(Egresos!D68)</f>
        <v>0</v>
      </c>
      <c r="F240" s="45">
        <f ca="1">(Egresos!E68)</f>
        <v>0</v>
      </c>
      <c r="G240" s="163">
        <f ca="1">(Egresos!F68)</f>
        <v>0</v>
      </c>
      <c r="H240" s="164"/>
    </row>
    <row r="241" spans="1:8" outlineLevel="2" x14ac:dyDescent="0.25">
      <c r="A241" s="30" t="str">
        <f>[1]Egresos!A69</f>
        <v>EEE.21.01.001.044.001</v>
      </c>
      <c r="B241" s="42"/>
      <c r="C241" s="43" t="str">
        <f>[1]Egresos!B69</f>
        <v>Asignación Atención Primaria Salud, Arts. 23 y 25, Ley N° 19.378</v>
      </c>
      <c r="D241" s="44">
        <f>(Egresos!C69)</f>
        <v>0</v>
      </c>
      <c r="E241" s="44">
        <f>(Egresos!D69)</f>
        <v>0</v>
      </c>
      <c r="F241" s="45">
        <f ca="1">(Egresos!E69)</f>
        <v>0</v>
      </c>
      <c r="G241" s="163">
        <f ca="1">(Egresos!F69)</f>
        <v>0</v>
      </c>
      <c r="H241" s="164"/>
    </row>
    <row r="242" spans="1:8" outlineLevel="2" x14ac:dyDescent="0.25">
      <c r="A242" s="30" t="str">
        <f>[1]Egresos!A70</f>
        <v>EEE.21.01.001.046.000</v>
      </c>
      <c r="B242" s="42"/>
      <c r="C242" s="43" t="str">
        <f>[1]Egresos!B70</f>
        <v>Asignación de Experiencia</v>
      </c>
      <c r="D242" s="44">
        <f>(Egresos!C70)</f>
        <v>0</v>
      </c>
      <c r="E242" s="44">
        <f>(Egresos!D70)</f>
        <v>0</v>
      </c>
      <c r="F242" s="45">
        <f ca="1">(Egresos!E70)</f>
        <v>0</v>
      </c>
      <c r="G242" s="163">
        <f ca="1">(Egresos!F70)</f>
        <v>0</v>
      </c>
      <c r="H242" s="164"/>
    </row>
    <row r="243" spans="1:8" outlineLevel="2" x14ac:dyDescent="0.25">
      <c r="A243" s="30" t="str">
        <f>[1]Egresos!A71</f>
        <v>EEE.21.01.001.047.000</v>
      </c>
      <c r="B243" s="42"/>
      <c r="C243" s="43" t="str">
        <f>[1]Egresos!B71</f>
        <v>Asignación por Tramo de Desarrollo Profesional</v>
      </c>
      <c r="D243" s="44">
        <f>(Egresos!C71)</f>
        <v>0</v>
      </c>
      <c r="E243" s="44">
        <f>(Egresos!D71)</f>
        <v>0</v>
      </c>
      <c r="F243" s="45">
        <f ca="1">(Egresos!E71)</f>
        <v>0</v>
      </c>
      <c r="G243" s="163">
        <f ca="1">(Egresos!F71)</f>
        <v>0</v>
      </c>
      <c r="H243" s="164"/>
    </row>
    <row r="244" spans="1:8" outlineLevel="2" x14ac:dyDescent="0.25">
      <c r="A244" s="30" t="str">
        <f>[1]Egresos!A72</f>
        <v>EEE.21.01.001.048.000</v>
      </c>
      <c r="B244" s="42"/>
      <c r="C244" s="43" t="str">
        <f>[1]Egresos!B72</f>
        <v>Asignación de Reconocimiento por Docencia en Establecimientos de Alta Concentración de Alumnos Prioritarios</v>
      </c>
      <c r="D244" s="44">
        <f>(Egresos!C72)</f>
        <v>0</v>
      </c>
      <c r="E244" s="44">
        <f>(Egresos!D72)</f>
        <v>0</v>
      </c>
      <c r="F244" s="45">
        <f ca="1">(Egresos!E72)</f>
        <v>0</v>
      </c>
      <c r="G244" s="163">
        <f ca="1">(Egresos!F72)</f>
        <v>0</v>
      </c>
      <c r="H244" s="164"/>
    </row>
    <row r="245" spans="1:8" outlineLevel="2" x14ac:dyDescent="0.25">
      <c r="A245" s="30" t="str">
        <f>[1]Egresos!A73</f>
        <v>EEE.21.01.001.049.000</v>
      </c>
      <c r="B245" s="42"/>
      <c r="C245" s="43" t="str">
        <f>[1]Egresos!B73</f>
        <v>Asignación de Responsabilidad Directiva y Asignación Técnico Pedagógica</v>
      </c>
      <c r="D245" s="44">
        <f>(Egresos!C73)</f>
        <v>0</v>
      </c>
      <c r="E245" s="44">
        <f>(Egresos!D73)</f>
        <v>0</v>
      </c>
      <c r="F245" s="45">
        <f ca="1">(Egresos!E73)</f>
        <v>0</v>
      </c>
      <c r="G245" s="163">
        <f ca="1">(Egresos!F73)</f>
        <v>0</v>
      </c>
      <c r="H245" s="164"/>
    </row>
    <row r="246" spans="1:8" outlineLevel="2" x14ac:dyDescent="0.25">
      <c r="A246" s="30" t="str">
        <f>[1]Egresos!A74</f>
        <v>EEE.21.01.001.049.001</v>
      </c>
      <c r="B246" s="42"/>
      <c r="C246" s="43" t="str">
        <f>[1]Egresos!B74</f>
        <v>Asignación por Responsabilidad Directiva</v>
      </c>
      <c r="D246" s="44">
        <f>(Egresos!C74)</f>
        <v>0</v>
      </c>
      <c r="E246" s="44">
        <f>(Egresos!D74)</f>
        <v>0</v>
      </c>
      <c r="F246" s="45">
        <f ca="1">(Egresos!E74)</f>
        <v>0</v>
      </c>
      <c r="G246" s="163">
        <f ca="1">(Egresos!F74)</f>
        <v>0</v>
      </c>
      <c r="H246" s="164"/>
    </row>
    <row r="247" spans="1:8" outlineLevel="2" x14ac:dyDescent="0.25">
      <c r="A247" s="30" t="str">
        <f>[1]Egresos!A75</f>
        <v>EEE.21.01.001.049.002</v>
      </c>
      <c r="B247" s="42"/>
      <c r="C247" s="43" t="str">
        <f>[1]Egresos!B75</f>
        <v>Asignación de Responsabilidad Técnico Pedagógica</v>
      </c>
      <c r="D247" s="44">
        <f>(Egresos!C75)</f>
        <v>0</v>
      </c>
      <c r="E247" s="44">
        <f>(Egresos!D75)</f>
        <v>0</v>
      </c>
      <c r="F247" s="45">
        <f ca="1">(Egresos!E75)</f>
        <v>0</v>
      </c>
      <c r="G247" s="163">
        <f ca="1">(Egresos!F75)</f>
        <v>0</v>
      </c>
      <c r="H247" s="164"/>
    </row>
    <row r="248" spans="1:8" outlineLevel="2" x14ac:dyDescent="0.25">
      <c r="A248" s="30" t="str">
        <f>[1]Egresos!A76</f>
        <v>EEE.21.01.001.050.000</v>
      </c>
      <c r="B248" s="42"/>
      <c r="C248" s="43" t="str">
        <f>[1]Egresos!B76</f>
        <v>Bonificación por Reconocimiento Profesional</v>
      </c>
      <c r="D248" s="44">
        <f>(Egresos!C76)</f>
        <v>0</v>
      </c>
      <c r="E248" s="44">
        <f>(Egresos!D76)</f>
        <v>0</v>
      </c>
      <c r="F248" s="45">
        <f ca="1">(Egresos!E76)</f>
        <v>0</v>
      </c>
      <c r="G248" s="163">
        <f ca="1">(Egresos!F76)</f>
        <v>0</v>
      </c>
      <c r="H248" s="164"/>
    </row>
    <row r="249" spans="1:8" outlineLevel="2" x14ac:dyDescent="0.25">
      <c r="A249" s="30" t="str">
        <f>[1]Egresos!A77</f>
        <v>EEE.21.01.001.051.000</v>
      </c>
      <c r="B249" s="42"/>
      <c r="C249" s="43" t="str">
        <f>[1]Egresos!B77</f>
        <v>Bonificación por Excelencia Académica</v>
      </c>
      <c r="D249" s="44">
        <f>(Egresos!C77)</f>
        <v>0</v>
      </c>
      <c r="E249" s="44">
        <f>(Egresos!D77)</f>
        <v>0</v>
      </c>
      <c r="F249" s="45">
        <f ca="1">(Egresos!E77)</f>
        <v>0</v>
      </c>
      <c r="G249" s="163">
        <f ca="1">(Egresos!F77)</f>
        <v>0</v>
      </c>
      <c r="H249" s="164"/>
    </row>
    <row r="250" spans="1:8" outlineLevel="2" x14ac:dyDescent="0.25">
      <c r="A250" s="30" t="str">
        <f>[1]Egresos!A78</f>
        <v>EEE.21.01.001.999.000</v>
      </c>
      <c r="B250" s="42"/>
      <c r="C250" s="43" t="str">
        <f>[1]Egresos!B78</f>
        <v>Otras Asignaciones</v>
      </c>
      <c r="D250" s="44">
        <f>(Egresos!C78)</f>
        <v>32000</v>
      </c>
      <c r="E250" s="44">
        <f>(Egresos!D78)</f>
        <v>26434</v>
      </c>
      <c r="F250" s="45">
        <f ca="1">(Egresos!E78)</f>
        <v>25050</v>
      </c>
      <c r="G250" s="163">
        <f ca="1">(Egresos!F78)</f>
        <v>1384</v>
      </c>
      <c r="H250" s="164"/>
    </row>
    <row r="251" spans="1:8" outlineLevel="2" x14ac:dyDescent="0.25">
      <c r="A251" s="30" t="str">
        <f>[1]Egresos!A79</f>
        <v>EEE.21.01.002.000.000</v>
      </c>
      <c r="B251" s="42"/>
      <c r="C251" s="43" t="str">
        <f>[1]Egresos!B79</f>
        <v>Aportes del Empleador</v>
      </c>
      <c r="D251" s="44">
        <f>(Egresos!C79)</f>
        <v>35000</v>
      </c>
      <c r="E251" s="44">
        <f>(Egresos!D79)</f>
        <v>43072</v>
      </c>
      <c r="F251" s="45">
        <f ca="1">(Egresos!E79)</f>
        <v>34978</v>
      </c>
      <c r="G251" s="163">
        <f ca="1">(Egresos!F79)</f>
        <v>8094</v>
      </c>
      <c r="H251" s="164"/>
    </row>
    <row r="252" spans="1:8" outlineLevel="2" x14ac:dyDescent="0.25">
      <c r="A252" s="30" t="str">
        <f>[1]Egresos!A80</f>
        <v>EEE.21.01.002.001.000</v>
      </c>
      <c r="B252" s="42"/>
      <c r="C252" s="43" t="str">
        <f>[1]Egresos!B80</f>
        <v>A Servicios de Bienestar</v>
      </c>
      <c r="D252" s="44">
        <f>(Egresos!C80)</f>
        <v>0</v>
      </c>
      <c r="E252" s="44">
        <f>(Egresos!D80)</f>
        <v>0</v>
      </c>
      <c r="F252" s="45">
        <f ca="1">(Egresos!E80)</f>
        <v>0</v>
      </c>
      <c r="G252" s="163">
        <f ca="1">(Egresos!F80)</f>
        <v>0</v>
      </c>
      <c r="H252" s="164"/>
    </row>
    <row r="253" spans="1:8" outlineLevel="2" x14ac:dyDescent="0.25">
      <c r="A253" s="30" t="str">
        <f>[1]Egresos!A81</f>
        <v>EEE.21.01.002.002.000</v>
      </c>
      <c r="B253" s="42"/>
      <c r="C253" s="43" t="str">
        <f>[1]Egresos!B81</f>
        <v>Otras Cotizaciones Previsionales</v>
      </c>
      <c r="D253" s="44">
        <f>(Egresos!C81)</f>
        <v>35000</v>
      </c>
      <c r="E253" s="44">
        <f>(Egresos!D81)</f>
        <v>43072</v>
      </c>
      <c r="F253" s="45">
        <f ca="1">(Egresos!E81)</f>
        <v>34978</v>
      </c>
      <c r="G253" s="163">
        <f ca="1">(Egresos!F81)</f>
        <v>8094</v>
      </c>
      <c r="H253" s="164"/>
    </row>
    <row r="254" spans="1:8" outlineLevel="2" x14ac:dyDescent="0.25">
      <c r="A254" s="30" t="str">
        <f>[1]Egresos!A82</f>
        <v>EEE.21.01.003.000.000</v>
      </c>
      <c r="B254" s="42"/>
      <c r="C254" s="43" t="str">
        <f>[1]Egresos!B82</f>
        <v>Asignaciones por Desempeño</v>
      </c>
      <c r="D254" s="44">
        <f>(Egresos!C82)</f>
        <v>0</v>
      </c>
      <c r="E254" s="44">
        <f>(Egresos!D82)</f>
        <v>0</v>
      </c>
      <c r="F254" s="45">
        <f ca="1">(Egresos!E82)</f>
        <v>0</v>
      </c>
      <c r="G254" s="163">
        <f ca="1">(Egresos!F82)</f>
        <v>0</v>
      </c>
      <c r="H254" s="164"/>
    </row>
    <row r="255" spans="1:8" outlineLevel="2" x14ac:dyDescent="0.25">
      <c r="A255" s="30" t="str">
        <f>[1]Egresos!A83</f>
        <v>EEE.21.01.003.001.000</v>
      </c>
      <c r="B255" s="42"/>
      <c r="C255" s="43" t="str">
        <f>[1]Egresos!B83</f>
        <v>Desempeño Institucional</v>
      </c>
      <c r="D255" s="44">
        <f>(Egresos!C83)</f>
        <v>0</v>
      </c>
      <c r="E255" s="44">
        <f>(Egresos!D83)</f>
        <v>0</v>
      </c>
      <c r="F255" s="45">
        <f ca="1">(Egresos!E83)</f>
        <v>0</v>
      </c>
      <c r="G255" s="163">
        <f>(Egresos!F83)</f>
        <v>0</v>
      </c>
      <c r="H255" s="164"/>
    </row>
    <row r="256" spans="1:8" outlineLevel="2" x14ac:dyDescent="0.25">
      <c r="A256" s="30" t="str">
        <f>[1]Egresos!A84</f>
        <v>EEE.21.01.003.001.001</v>
      </c>
      <c r="B256" s="42"/>
      <c r="C256" s="43" t="str">
        <f>[1]Egresos!B84</f>
        <v>Asignación de Mejoramiento de la Gestión Municipal, Art. 1, Ley Nº20.008</v>
      </c>
      <c r="D256" s="44">
        <f>(Egresos!C84)</f>
        <v>0</v>
      </c>
      <c r="E256" s="44">
        <f>(Egresos!D84)</f>
        <v>0</v>
      </c>
      <c r="F256" s="45">
        <f ca="1">(Egresos!E84)</f>
        <v>0</v>
      </c>
      <c r="G256" s="163">
        <f>(Egresos!F84)</f>
        <v>0</v>
      </c>
      <c r="H256" s="164"/>
    </row>
    <row r="257" spans="1:8" outlineLevel="2" x14ac:dyDescent="0.25">
      <c r="A257" s="30" t="str">
        <f>[1]Egresos!A85</f>
        <v>EEE.21.01.003.001.002</v>
      </c>
      <c r="B257" s="42"/>
      <c r="C257" s="43" t="str">
        <f>[1]Egresos!B85</f>
        <v>Bonificación Excelencia</v>
      </c>
      <c r="D257" s="44">
        <f>(Egresos!C85)</f>
        <v>0</v>
      </c>
      <c r="E257" s="44">
        <f>(Egresos!D85)</f>
        <v>0</v>
      </c>
      <c r="F257" s="45">
        <f ca="1">(Egresos!E85)</f>
        <v>0</v>
      </c>
      <c r="G257" s="163">
        <f>(Egresos!F85)</f>
        <v>0</v>
      </c>
      <c r="H257" s="164"/>
    </row>
    <row r="258" spans="1:8" outlineLevel="2" x14ac:dyDescent="0.25">
      <c r="A258" s="30" t="str">
        <f>[1]Egresos!A86</f>
        <v>EEE.21.01.003.002.000</v>
      </c>
      <c r="B258" s="42"/>
      <c r="C258" s="43" t="str">
        <f>[1]Egresos!B86</f>
        <v>Desempeño Colectivo</v>
      </c>
      <c r="D258" s="44">
        <f>(Egresos!C86)</f>
        <v>0</v>
      </c>
      <c r="E258" s="44">
        <f>(Egresos!D86)</f>
        <v>0</v>
      </c>
      <c r="F258" s="45">
        <f ca="1">(Egresos!E86)</f>
        <v>0</v>
      </c>
      <c r="G258" s="163">
        <f>(Egresos!F86)</f>
        <v>0</v>
      </c>
      <c r="H258" s="164"/>
    </row>
    <row r="259" spans="1:8" outlineLevel="2" x14ac:dyDescent="0.25">
      <c r="A259" s="30" t="str">
        <f>[1]Egresos!A87</f>
        <v>EEE.21.01.003.002.001</v>
      </c>
      <c r="B259" s="42"/>
      <c r="C259" s="43" t="str">
        <f>[1]Egresos!B87</f>
        <v>Asignación de Mejoramiento de la Gestión Municipal, Art. 1, Ley Nº20.008</v>
      </c>
      <c r="D259" s="44">
        <f>(Egresos!C87)</f>
        <v>0</v>
      </c>
      <c r="E259" s="44">
        <f>(Egresos!D87)</f>
        <v>0</v>
      </c>
      <c r="F259" s="45">
        <f ca="1">(Egresos!E87)</f>
        <v>0</v>
      </c>
      <c r="G259" s="163">
        <f>(Egresos!F87)</f>
        <v>0</v>
      </c>
      <c r="H259" s="164"/>
    </row>
    <row r="260" spans="1:8" outlineLevel="2" x14ac:dyDescent="0.25">
      <c r="A260" s="30" t="str">
        <f>[1]Egresos!A88</f>
        <v>EEE.21.01.003.002.002</v>
      </c>
      <c r="B260" s="42"/>
      <c r="C260" s="43" t="str">
        <f>[1]Egresos!B88</f>
        <v>Asignación Variable por Desempeño Colectivo</v>
      </c>
      <c r="D260" s="44">
        <f>(Egresos!C88)</f>
        <v>0</v>
      </c>
      <c r="E260" s="44">
        <f>(Egresos!D88)</f>
        <v>0</v>
      </c>
      <c r="F260" s="45">
        <f ca="1">(Egresos!E88)</f>
        <v>0</v>
      </c>
      <c r="G260" s="163">
        <f>(Egresos!F88)</f>
        <v>0</v>
      </c>
      <c r="H260" s="164"/>
    </row>
    <row r="261" spans="1:8" outlineLevel="2" x14ac:dyDescent="0.25">
      <c r="A261" s="30" t="str">
        <f>[1]Egresos!A89</f>
        <v>EEE.21.01.003.002.003</v>
      </c>
      <c r="B261" s="42"/>
      <c r="C261" s="43" t="str">
        <f>[1]Egresos!B89</f>
        <v>Asignación de Desarrollo y Estímulo al Desempeño Colectivo, Ley Nº19.813</v>
      </c>
      <c r="D261" s="44">
        <f>(Egresos!C89)</f>
        <v>0</v>
      </c>
      <c r="E261" s="44">
        <f>(Egresos!D89)</f>
        <v>0</v>
      </c>
      <c r="F261" s="45">
        <f ca="1">(Egresos!E89)</f>
        <v>0</v>
      </c>
      <c r="G261" s="163">
        <f>(Egresos!F89)</f>
        <v>0</v>
      </c>
      <c r="H261" s="164"/>
    </row>
    <row r="262" spans="1:8" outlineLevel="2" x14ac:dyDescent="0.25">
      <c r="A262" s="30" t="str">
        <f>[1]Egresos!A90</f>
        <v>EEE.21.01.003.003.000</v>
      </c>
      <c r="B262" s="42"/>
      <c r="C262" s="43" t="str">
        <f>[1]Egresos!B90</f>
        <v>Desempeño Individual</v>
      </c>
      <c r="D262" s="44">
        <f>(Egresos!C90)</f>
        <v>0</v>
      </c>
      <c r="E262" s="44">
        <f>(Egresos!D90)</f>
        <v>0</v>
      </c>
      <c r="F262" s="45">
        <f ca="1">(Egresos!E90)</f>
        <v>0</v>
      </c>
      <c r="G262" s="163">
        <f ca="1">(Egresos!F90)</f>
        <v>0</v>
      </c>
      <c r="H262" s="164"/>
    </row>
    <row r="263" spans="1:8" outlineLevel="2" x14ac:dyDescent="0.25">
      <c r="A263" s="30" t="str">
        <f>[1]Egresos!A91</f>
        <v>EEE.21.01.003.003.001</v>
      </c>
      <c r="B263" s="42"/>
      <c r="C263" s="43" t="str">
        <f>[1]Egresos!B91</f>
        <v>Asignación de Mejoramiento de la Gestión Municipal, Art. 1, Ley Nº20.008</v>
      </c>
      <c r="D263" s="44">
        <f>(Egresos!C91)</f>
        <v>0</v>
      </c>
      <c r="E263" s="44">
        <f>(Egresos!D91)</f>
        <v>0</v>
      </c>
      <c r="F263" s="45">
        <f ca="1">(Egresos!E91)</f>
        <v>0</v>
      </c>
      <c r="G263" s="163">
        <f>(Egresos!F91)</f>
        <v>0</v>
      </c>
      <c r="H263" s="164"/>
    </row>
    <row r="264" spans="1:8" outlineLevel="2" x14ac:dyDescent="0.25">
      <c r="A264" s="30" t="str">
        <f>[1]Egresos!A92</f>
        <v>EEE.21.01.003.003.002</v>
      </c>
      <c r="B264" s="42"/>
      <c r="C264" s="43" t="str">
        <f>[1]Egresos!B92</f>
        <v>Asignación de Incentivo por Gestión Jurisdiccional, Art. 2, Ley Nº20.008</v>
      </c>
      <c r="D264" s="44">
        <f>(Egresos!C92)</f>
        <v>0</v>
      </c>
      <c r="E264" s="44">
        <f>(Egresos!D92)</f>
        <v>0</v>
      </c>
      <c r="F264" s="45">
        <f ca="1">(Egresos!E92)</f>
        <v>0</v>
      </c>
      <c r="G264" s="163">
        <f>(Egresos!F92)</f>
        <v>0</v>
      </c>
      <c r="H264" s="164"/>
    </row>
    <row r="265" spans="1:8" outlineLevel="2" x14ac:dyDescent="0.25">
      <c r="A265" s="30" t="str">
        <f>[1]Egresos!A93</f>
        <v>EEE.21.01.003.003.003</v>
      </c>
      <c r="B265" s="42"/>
      <c r="C265" s="43" t="str">
        <f>[1]Egresos!B93</f>
        <v>Asignación Especial de Incentivo Profesional, Art. 47, Ley N° 19.070</v>
      </c>
      <c r="D265" s="44">
        <f>(Egresos!C93)</f>
        <v>0</v>
      </c>
      <c r="E265" s="44">
        <f>(Egresos!D93)</f>
        <v>0</v>
      </c>
      <c r="F265" s="45">
        <f ca="1">(Egresos!E93)</f>
        <v>0</v>
      </c>
      <c r="G265" s="163">
        <f>(Egresos!F93)</f>
        <v>0</v>
      </c>
      <c r="H265" s="164"/>
    </row>
    <row r="266" spans="1:8" outlineLevel="2" x14ac:dyDescent="0.25">
      <c r="A266" s="30" t="str">
        <f>[1]Egresos!A94</f>
        <v>EEE.21.01.003.003.004</v>
      </c>
      <c r="B266" s="42"/>
      <c r="C266" s="43" t="str">
        <f>[1]Egresos!B94</f>
        <v>Asignación Variable por Desempeño Individual</v>
      </c>
      <c r="D266" s="44">
        <f>(Egresos!C94)</f>
        <v>0</v>
      </c>
      <c r="E266" s="44">
        <f>(Egresos!D94)</f>
        <v>0</v>
      </c>
      <c r="F266" s="45">
        <f ca="1">(Egresos!E94)</f>
        <v>0</v>
      </c>
      <c r="G266" s="163">
        <f>(Egresos!F94)</f>
        <v>0</v>
      </c>
      <c r="H266" s="164"/>
    </row>
    <row r="267" spans="1:8" outlineLevel="2" x14ac:dyDescent="0.25">
      <c r="A267" s="30" t="str">
        <f>[1]Egresos!A95</f>
        <v>EEE.21.01.003.003.005</v>
      </c>
      <c r="B267" s="42"/>
      <c r="C267" s="43" t="str">
        <f>[1]Egresos!B95</f>
        <v>Asignación por Mérito, Art. 30 de la Ley Nº19.378, agrega Ley Nº19.607</v>
      </c>
      <c r="D267" s="44">
        <f>(Egresos!C95)</f>
        <v>0</v>
      </c>
      <c r="E267" s="44">
        <f>(Egresos!D95)</f>
        <v>0</v>
      </c>
      <c r="F267" s="45">
        <f ca="1">(Egresos!E95)</f>
        <v>0</v>
      </c>
      <c r="G267" s="163">
        <f ca="1">(Egresos!F95)</f>
        <v>0</v>
      </c>
      <c r="H267" s="164"/>
    </row>
    <row r="268" spans="1:8" outlineLevel="2" x14ac:dyDescent="0.25">
      <c r="A268" s="30" t="str">
        <f>[1]Egresos!A96</f>
        <v>EEE.21.01.004.000.000</v>
      </c>
      <c r="B268" s="42"/>
      <c r="C268" s="43" t="str">
        <f>[1]Egresos!B96</f>
        <v>Remuneraciones Variables</v>
      </c>
      <c r="D268" s="44">
        <f>(Egresos!C96)</f>
        <v>0</v>
      </c>
      <c r="E268" s="44">
        <f>(Egresos!D96)</f>
        <v>5650</v>
      </c>
      <c r="F268" s="45">
        <f ca="1">(Egresos!E96)</f>
        <v>3202</v>
      </c>
      <c r="G268" s="163">
        <f ca="1">(Egresos!F96)</f>
        <v>2448</v>
      </c>
      <c r="H268" s="164"/>
    </row>
    <row r="269" spans="1:8" outlineLevel="2" x14ac:dyDescent="0.25">
      <c r="A269" s="30" t="str">
        <f>[1]Egresos!A97</f>
        <v>EEE.21.01.004.002.000</v>
      </c>
      <c r="B269" s="42"/>
      <c r="C269" s="43" t="str">
        <f>[1]Egresos!B97</f>
        <v>Asignación de Estímulo Jornadas Prioritarias</v>
      </c>
      <c r="D269" s="44">
        <f>(Egresos!C97)</f>
        <v>0</v>
      </c>
      <c r="E269" s="44">
        <f>(Egresos!D97)</f>
        <v>0</v>
      </c>
      <c r="F269" s="45">
        <f ca="1">(Egresos!E97)</f>
        <v>0</v>
      </c>
      <c r="G269" s="163">
        <f>(Egresos!F97)</f>
        <v>0</v>
      </c>
      <c r="H269" s="164"/>
    </row>
    <row r="270" spans="1:8" outlineLevel="2" x14ac:dyDescent="0.25">
      <c r="A270" s="30" t="str">
        <f>[1]Egresos!A98</f>
        <v>EEE.21.01.004.003.000</v>
      </c>
      <c r="B270" s="42"/>
      <c r="C270" s="43" t="str">
        <f>[1]Egresos!B98</f>
        <v>Asignación Artículo 3, Ley Nº19.264</v>
      </c>
      <c r="D270" s="44">
        <f>(Egresos!C98)</f>
        <v>0</v>
      </c>
      <c r="E270" s="44">
        <f>(Egresos!D98)</f>
        <v>0</v>
      </c>
      <c r="F270" s="45">
        <f ca="1">(Egresos!E98)</f>
        <v>0</v>
      </c>
      <c r="G270" s="163">
        <f>(Egresos!F98)</f>
        <v>0</v>
      </c>
      <c r="H270" s="164"/>
    </row>
    <row r="271" spans="1:8" outlineLevel="2" x14ac:dyDescent="0.25">
      <c r="A271" s="30" t="str">
        <f>[1]Egresos!A99</f>
        <v>EEE.21.01.004.004.000</v>
      </c>
      <c r="B271" s="42"/>
      <c r="C271" s="43" t="str">
        <f>[1]Egresos!B99</f>
        <v>Asignación por Desempeño de Funciones Críticas</v>
      </c>
      <c r="D271" s="44">
        <f>(Egresos!C99)</f>
        <v>0</v>
      </c>
      <c r="E271" s="44">
        <f>(Egresos!D99)</f>
        <v>0</v>
      </c>
      <c r="F271" s="45">
        <f ca="1">(Egresos!E99)</f>
        <v>0</v>
      </c>
      <c r="G271" s="163">
        <f ca="1">(Egresos!F99)</f>
        <v>0</v>
      </c>
      <c r="H271" s="164"/>
    </row>
    <row r="272" spans="1:8" outlineLevel="2" x14ac:dyDescent="0.25">
      <c r="A272" s="30" t="str">
        <f>[1]Egresos!A100</f>
        <v>EEE.21.01.004.005.000</v>
      </c>
      <c r="B272" s="42"/>
      <c r="C272" s="43" t="str">
        <f>[1]Egresos!B100</f>
        <v>Trabajos Extraordinarios</v>
      </c>
      <c r="D272" s="44">
        <f>(Egresos!C100)</f>
        <v>0</v>
      </c>
      <c r="E272" s="44">
        <f>(Egresos!D100)</f>
        <v>5650</v>
      </c>
      <c r="F272" s="45">
        <f ca="1">(Egresos!E100)</f>
        <v>3202</v>
      </c>
      <c r="G272" s="163">
        <f ca="1">(Egresos!F100)</f>
        <v>2448</v>
      </c>
      <c r="H272" s="164"/>
    </row>
    <row r="273" spans="1:8" outlineLevel="2" x14ac:dyDescent="0.25">
      <c r="A273" s="30" t="str">
        <f>[1]Egresos!A101</f>
        <v>EEE.21.01.004.006.000</v>
      </c>
      <c r="B273" s="42"/>
      <c r="C273" s="43" t="str">
        <f>[1]Egresos!B101</f>
        <v>Comisiones de Servicios en el País</v>
      </c>
      <c r="D273" s="44">
        <f>(Egresos!C101)</f>
        <v>0</v>
      </c>
      <c r="E273" s="44">
        <f>(Egresos!D101)</f>
        <v>0</v>
      </c>
      <c r="F273" s="45">
        <f ca="1">(Egresos!E101)</f>
        <v>0</v>
      </c>
      <c r="G273" s="163">
        <f>(Egresos!F101)</f>
        <v>0</v>
      </c>
      <c r="H273" s="164"/>
    </row>
    <row r="274" spans="1:8" outlineLevel="2" x14ac:dyDescent="0.25">
      <c r="A274" s="30" t="str">
        <f>[1]Egresos!A102</f>
        <v>EEE.21.01.004.007.000</v>
      </c>
      <c r="B274" s="42"/>
      <c r="C274" s="43" t="str">
        <f>[1]Egresos!B102</f>
        <v>Comisiones de Servicios en el Exterior</v>
      </c>
      <c r="D274" s="44">
        <f>(Egresos!C102)</f>
        <v>0</v>
      </c>
      <c r="E274" s="44">
        <f>(Egresos!D102)</f>
        <v>0</v>
      </c>
      <c r="F274" s="45">
        <f ca="1">(Egresos!E102)</f>
        <v>0</v>
      </c>
      <c r="G274" s="163">
        <f>(Egresos!F102)</f>
        <v>0</v>
      </c>
      <c r="H274" s="164"/>
    </row>
    <row r="275" spans="1:8" outlineLevel="2" x14ac:dyDescent="0.25">
      <c r="A275" s="30" t="str">
        <f>[1]Egresos!A103</f>
        <v>EEE.21.01.005.000.000</v>
      </c>
      <c r="B275" s="42"/>
      <c r="C275" s="43" t="str">
        <f>[1]Egresos!B103</f>
        <v>Aguinaldos y Bonos</v>
      </c>
      <c r="D275" s="44">
        <f>(Egresos!C103)</f>
        <v>20000</v>
      </c>
      <c r="E275" s="44">
        <f>(Egresos!D103)</f>
        <v>29099</v>
      </c>
      <c r="F275" s="45">
        <f ca="1">(Egresos!E103)</f>
        <v>39594</v>
      </c>
      <c r="G275" s="163">
        <f ca="1">(Egresos!F103)</f>
        <v>-10495</v>
      </c>
      <c r="H275" s="164"/>
    </row>
    <row r="276" spans="1:8" outlineLevel="2" x14ac:dyDescent="0.25">
      <c r="A276" s="30" t="str">
        <f>[1]Egresos!A104</f>
        <v>EEE.21.01.005.001.000</v>
      </c>
      <c r="B276" s="42"/>
      <c r="C276" s="43" t="str">
        <f>[1]Egresos!B104</f>
        <v>Aguinaldos</v>
      </c>
      <c r="D276" s="44">
        <f>(Egresos!C104)</f>
        <v>0</v>
      </c>
      <c r="E276" s="44">
        <f>(Egresos!D104)</f>
        <v>0</v>
      </c>
      <c r="F276" s="45">
        <f ca="1">(Egresos!E104)</f>
        <v>17778</v>
      </c>
      <c r="G276" s="163">
        <f ca="1">(Egresos!F104)</f>
        <v>-17778</v>
      </c>
      <c r="H276" s="164"/>
    </row>
    <row r="277" spans="1:8" outlineLevel="2" x14ac:dyDescent="0.25">
      <c r="A277" s="30" t="str">
        <f>[1]Egresos!A105</f>
        <v>EEE.21.01.005.001.001</v>
      </c>
      <c r="B277" s="42"/>
      <c r="C277" s="43" t="str">
        <f>[1]Egresos!B105</f>
        <v>Aguinaldo de Fiestras Patrias</v>
      </c>
      <c r="D277" s="44" t="e">
        <f>(Egresos!#REF!)</f>
        <v>#REF!</v>
      </c>
      <c r="E277" s="44" t="e">
        <f>(Egresos!#REF!)</f>
        <v>#REF!</v>
      </c>
      <c r="F277" s="45" t="e">
        <f>(Egresos!#REF!)</f>
        <v>#REF!</v>
      </c>
      <c r="G277" s="163" t="e">
        <f>(Egresos!#REF!)</f>
        <v>#REF!</v>
      </c>
      <c r="H277" s="164"/>
    </row>
    <row r="278" spans="1:8" outlineLevel="2" x14ac:dyDescent="0.25">
      <c r="A278" s="30" t="str">
        <f>[1]Egresos!A106</f>
        <v>EEE.21.01.005.001.002</v>
      </c>
      <c r="B278" s="42"/>
      <c r="C278" s="43" t="str">
        <f>[1]Egresos!B106</f>
        <v>Aguinaldo de Navidad</v>
      </c>
      <c r="D278" s="44" t="e">
        <f>(Egresos!#REF!)</f>
        <v>#REF!</v>
      </c>
      <c r="E278" s="44" t="e">
        <f>(Egresos!#REF!)</f>
        <v>#REF!</v>
      </c>
      <c r="F278" s="45" t="e">
        <f>(Egresos!#REF!)</f>
        <v>#REF!</v>
      </c>
      <c r="G278" s="163" t="e">
        <f>(Egresos!#REF!)</f>
        <v>#REF!</v>
      </c>
      <c r="H278" s="164"/>
    </row>
    <row r="279" spans="1:8" outlineLevel="2" x14ac:dyDescent="0.25">
      <c r="A279" s="30" t="str">
        <f>[1]Egresos!A107</f>
        <v>EEE.21.01.005.002.000</v>
      </c>
      <c r="B279" s="42"/>
      <c r="C279" s="43" t="str">
        <f>[1]Egresos!B107</f>
        <v>Bono de Escolaridad</v>
      </c>
      <c r="D279" s="44">
        <f>(Egresos!C105)</f>
        <v>20000</v>
      </c>
      <c r="E279" s="44">
        <f>(Egresos!D105)</f>
        <v>3956</v>
      </c>
      <c r="F279" s="45">
        <f ca="1">(Egresos!E105)</f>
        <v>1990</v>
      </c>
      <c r="G279" s="163">
        <f ca="1">(Egresos!F105)</f>
        <v>1966</v>
      </c>
      <c r="H279" s="164"/>
    </row>
    <row r="280" spans="1:8" outlineLevel="2" x14ac:dyDescent="0.25">
      <c r="A280" s="30" t="str">
        <f>[1]Egresos!A108</f>
        <v>EEE.21.01.005.003.000</v>
      </c>
      <c r="B280" s="42"/>
      <c r="C280" s="43" t="str">
        <f>[1]Egresos!B108</f>
        <v>Bonos Especiales</v>
      </c>
      <c r="D280" s="44">
        <f>(Egresos!C106)</f>
        <v>0</v>
      </c>
      <c r="E280" s="44">
        <f>(Egresos!D106)</f>
        <v>25143</v>
      </c>
      <c r="F280" s="45">
        <f ca="1">(Egresos!E106)</f>
        <v>19826</v>
      </c>
      <c r="G280" s="163">
        <f ca="1">(Egresos!F106)</f>
        <v>5317</v>
      </c>
      <c r="H280" s="164"/>
    </row>
    <row r="281" spans="1:8" outlineLevel="1" x14ac:dyDescent="0.25">
      <c r="A281" s="30" t="str">
        <f>[1]Egresos!A109</f>
        <v>EEE.21.01.005.003.001</v>
      </c>
      <c r="B281" s="42"/>
      <c r="C281" s="43" t="str">
        <f>[1]Egresos!B109</f>
        <v>Bono Extraordinario Anual</v>
      </c>
      <c r="D281" s="44">
        <f>(Egresos!C107)</f>
        <v>0</v>
      </c>
      <c r="E281" s="44">
        <f>(Egresos!D107)</f>
        <v>25143</v>
      </c>
      <c r="F281" s="45">
        <f ca="1">(Egresos!E107)</f>
        <v>19826</v>
      </c>
      <c r="G281" s="163">
        <f ca="1">(Egresos!F107)</f>
        <v>5317</v>
      </c>
      <c r="H281" s="164"/>
    </row>
    <row r="282" spans="1:8" outlineLevel="2" x14ac:dyDescent="0.25">
      <c r="A282" s="30" t="str">
        <f>[1]Egresos!A110</f>
        <v>EEE.21.01.005.004.000</v>
      </c>
      <c r="B282" s="42"/>
      <c r="C282" s="43" t="str">
        <f>[1]Egresos!B110</f>
        <v>Bonificación Adicional al Bono de Escolaridad</v>
      </c>
      <c r="D282" s="44">
        <f>(Egresos!C108)</f>
        <v>0</v>
      </c>
      <c r="E282" s="44">
        <f>(Egresos!D108)</f>
        <v>0</v>
      </c>
      <c r="F282" s="45">
        <f ca="1">(Egresos!E108)</f>
        <v>0</v>
      </c>
      <c r="G282" s="163">
        <f ca="1">(Egresos!F108)</f>
        <v>0</v>
      </c>
      <c r="H282" s="164"/>
    </row>
    <row r="283" spans="1:8" outlineLevel="2" x14ac:dyDescent="0.25">
      <c r="A283" s="30" t="str">
        <f>[1]Egresos!A111</f>
        <v>EEE.21.02.000.000.000</v>
      </c>
      <c r="B283" s="42"/>
      <c r="C283" s="43" t="str">
        <f>[1]Egresos!B111</f>
        <v>PERSONAL A CONTRATA</v>
      </c>
      <c r="D283" s="44">
        <f>(Egresos!C109)</f>
        <v>0</v>
      </c>
      <c r="E283" s="44">
        <f>(Egresos!D109)</f>
        <v>0</v>
      </c>
      <c r="F283" s="45">
        <f ca="1">(Egresos!E109)</f>
        <v>0</v>
      </c>
      <c r="G283" s="163">
        <f ca="1">(Egresos!F109)</f>
        <v>0</v>
      </c>
      <c r="H283" s="164"/>
    </row>
    <row r="284" spans="1:8" outlineLevel="2" x14ac:dyDescent="0.25">
      <c r="A284" s="30" t="str">
        <f>[1]Egresos!A112</f>
        <v>EEE.21.02.001.000.000</v>
      </c>
      <c r="B284" s="42"/>
      <c r="C284" s="43" t="str">
        <f>[1]Egresos!B112</f>
        <v>Sueldos y Sobresueldos</v>
      </c>
      <c r="D284" s="44">
        <f>(Egresos!C110)</f>
        <v>0</v>
      </c>
      <c r="E284" s="44">
        <f>(Egresos!D110)</f>
        <v>0</v>
      </c>
      <c r="F284" s="45">
        <f ca="1">(Egresos!E110)</f>
        <v>0</v>
      </c>
      <c r="G284" s="163">
        <f ca="1">(Egresos!F110)</f>
        <v>0</v>
      </c>
      <c r="H284" s="164"/>
    </row>
    <row r="285" spans="1:8" outlineLevel="2" x14ac:dyDescent="0.25">
      <c r="A285" s="30" t="str">
        <f>[1]Egresos!A113</f>
        <v>EEE.21.02.001.001.000</v>
      </c>
      <c r="B285" s="42"/>
      <c r="C285" s="43" t="str">
        <f>[1]Egresos!B113</f>
        <v>Sueldos Bases</v>
      </c>
      <c r="D285" s="44">
        <f>(Egresos!C111)</f>
        <v>0</v>
      </c>
      <c r="E285" s="44">
        <f>(Egresos!D111)</f>
        <v>0</v>
      </c>
      <c r="F285" s="45">
        <f ca="1">(Egresos!E111)</f>
        <v>0</v>
      </c>
      <c r="G285" s="163">
        <f ca="1">(Egresos!F111)</f>
        <v>0</v>
      </c>
      <c r="H285" s="164"/>
    </row>
    <row r="286" spans="1:8" outlineLevel="2" x14ac:dyDescent="0.25">
      <c r="A286" s="30" t="str">
        <f>[1]Egresos!A114</f>
        <v>EEE.21.02.001.002.000</v>
      </c>
      <c r="B286" s="42"/>
      <c r="C286" s="43" t="str">
        <f>[1]Egresos!B114</f>
        <v>Asignación de Antigüedad</v>
      </c>
      <c r="D286" s="44">
        <f>(Egresos!C112)</f>
        <v>0</v>
      </c>
      <c r="E286" s="44">
        <f>(Egresos!D112)</f>
        <v>0</v>
      </c>
      <c r="F286" s="45">
        <f ca="1">(Egresos!E112)</f>
        <v>0</v>
      </c>
      <c r="G286" s="163">
        <f>(Egresos!F112)</f>
        <v>0</v>
      </c>
      <c r="H286" s="164"/>
    </row>
    <row r="287" spans="1:8" outlineLevel="2" x14ac:dyDescent="0.25">
      <c r="A287" s="30" t="str">
        <f>[1]Egresos!A115</f>
        <v>EEE.21.02.001.002.002</v>
      </c>
      <c r="B287" s="42"/>
      <c r="C287" s="43" t="str">
        <f>[1]Egresos!B115</f>
        <v>Asignación de Antigüedad, Art.97, letra g), de la Ley Nº18.883, y Leyes Nºs. 19.180 y 19.280</v>
      </c>
      <c r="D287" s="44">
        <f>(Egresos!C113)</f>
        <v>0</v>
      </c>
      <c r="E287" s="44">
        <f>(Egresos!D113)</f>
        <v>0</v>
      </c>
      <c r="F287" s="45">
        <f ca="1">(Egresos!E113)</f>
        <v>0</v>
      </c>
      <c r="G287" s="163">
        <f>(Egresos!F113)</f>
        <v>0</v>
      </c>
      <c r="H287" s="164"/>
    </row>
    <row r="288" spans="1:8" outlineLevel="2" x14ac:dyDescent="0.25">
      <c r="A288" s="30" t="str">
        <f>[1]Egresos!A116</f>
        <v>EEE.21.02.001.003.000</v>
      </c>
      <c r="B288" s="42"/>
      <c r="C288" s="43" t="str">
        <f>[1]Egresos!B116</f>
        <v>Asignación Profesional</v>
      </c>
      <c r="D288" s="44">
        <f>(Egresos!C114)</f>
        <v>0</v>
      </c>
      <c r="E288" s="44">
        <f>(Egresos!D114)</f>
        <v>0</v>
      </c>
      <c r="F288" s="45">
        <f ca="1">(Egresos!E114)</f>
        <v>0</v>
      </c>
      <c r="G288" s="163">
        <f>(Egresos!F114)</f>
        <v>0</v>
      </c>
      <c r="H288" s="164"/>
    </row>
    <row r="289" spans="1:8" outlineLevel="2" x14ac:dyDescent="0.25">
      <c r="A289" s="30" t="str">
        <f>[1]Egresos!A117</f>
        <v>EEE.21.02.001.004.000</v>
      </c>
      <c r="B289" s="42"/>
      <c r="C289" s="43" t="str">
        <f>[1]Egresos!B117</f>
        <v>Asignación de Zona</v>
      </c>
      <c r="D289" s="44">
        <f>(Egresos!C115)</f>
        <v>0</v>
      </c>
      <c r="E289" s="44">
        <f>(Egresos!D115)</f>
        <v>0</v>
      </c>
      <c r="F289" s="45">
        <f ca="1">(Egresos!E115)</f>
        <v>0</v>
      </c>
      <c r="G289" s="163">
        <f>(Egresos!F115)</f>
        <v>0</v>
      </c>
      <c r="H289" s="164"/>
    </row>
    <row r="290" spans="1:8" outlineLevel="2" x14ac:dyDescent="0.25">
      <c r="A290" s="30" t="str">
        <f>[1]Egresos!A118</f>
        <v>EEE.21.02.001.004.001</v>
      </c>
      <c r="B290" s="42"/>
      <c r="C290" s="43" t="str">
        <f>[1]Egresos!B118</f>
        <v>Asignación de Zona, Art. 7 y 25, D.L. Nº3.551</v>
      </c>
      <c r="D290" s="44">
        <f>(Egresos!C116)</f>
        <v>0</v>
      </c>
      <c r="E290" s="44">
        <f>(Egresos!D116)</f>
        <v>0</v>
      </c>
      <c r="F290" s="45">
        <f ca="1">(Egresos!E116)</f>
        <v>0</v>
      </c>
      <c r="G290" s="163">
        <f>(Egresos!F116)</f>
        <v>0</v>
      </c>
      <c r="H290" s="164"/>
    </row>
    <row r="291" spans="1:8" outlineLevel="2" x14ac:dyDescent="0.25">
      <c r="A291" s="30" t="str">
        <f>[1]Egresos!A119</f>
        <v>EEE.21.02.001.004.002</v>
      </c>
      <c r="B291" s="42"/>
      <c r="C291" s="43" t="str">
        <f>[1]Egresos!B119</f>
        <v>Asignación de Zona, Art. 26 de la Ley Nº19.378, y Ley Nº19.354</v>
      </c>
      <c r="D291" s="44">
        <f>(Egresos!C117)</f>
        <v>0</v>
      </c>
      <c r="E291" s="44">
        <f>(Egresos!D117)</f>
        <v>0</v>
      </c>
      <c r="F291" s="45">
        <f ca="1">(Egresos!E117)</f>
        <v>0</v>
      </c>
      <c r="G291" s="163">
        <f>(Egresos!F117)</f>
        <v>0</v>
      </c>
      <c r="H291" s="164"/>
    </row>
    <row r="292" spans="1:8" outlineLevel="2" x14ac:dyDescent="0.25">
      <c r="A292" s="30" t="str">
        <f>[1]Egresos!A120</f>
        <v>EEE.21.02.001.004.003</v>
      </c>
      <c r="B292" s="42"/>
      <c r="C292" s="43" t="str">
        <f>[1]Egresos!B120</f>
        <v>Complemento de Zona</v>
      </c>
      <c r="D292" s="44">
        <f>(Egresos!C118)</f>
        <v>0</v>
      </c>
      <c r="E292" s="44">
        <f>(Egresos!D118)</f>
        <v>0</v>
      </c>
      <c r="F292" s="45">
        <f ca="1">(Egresos!E118)</f>
        <v>0</v>
      </c>
      <c r="G292" s="163">
        <f>(Egresos!F118)</f>
        <v>0</v>
      </c>
      <c r="H292" s="164"/>
    </row>
    <row r="293" spans="1:8" outlineLevel="2" x14ac:dyDescent="0.25">
      <c r="A293" s="30" t="str">
        <f>[1]Egresos!A121</f>
        <v>EEE.21.02.001.007.000</v>
      </c>
      <c r="B293" s="42"/>
      <c r="C293" s="43" t="str">
        <f>[1]Egresos!B121</f>
        <v>Asignaciones del D.L. Nº 3.551, de 1981</v>
      </c>
      <c r="D293" s="44">
        <f>(Egresos!C119)</f>
        <v>0</v>
      </c>
      <c r="E293" s="44">
        <f>(Egresos!D119)</f>
        <v>0</v>
      </c>
      <c r="F293" s="45">
        <f ca="1">(Egresos!E119)</f>
        <v>0</v>
      </c>
      <c r="G293" s="163">
        <f>(Egresos!F119)</f>
        <v>0</v>
      </c>
      <c r="H293" s="164"/>
    </row>
    <row r="294" spans="1:8" outlineLevel="2" x14ac:dyDescent="0.25">
      <c r="A294" s="30" t="str">
        <f>[1]Egresos!A122</f>
        <v>EEE.21.02.001.007.001</v>
      </c>
      <c r="B294" s="42"/>
      <c r="C294" s="43" t="str">
        <f>[1]Egresos!B122</f>
        <v>Asignación Municipal, Art.24 y 31 D.L. Nº3.551 de 1981</v>
      </c>
      <c r="D294" s="44">
        <f>(Egresos!C120)</f>
        <v>0</v>
      </c>
      <c r="E294" s="44">
        <f>(Egresos!D120)</f>
        <v>0</v>
      </c>
      <c r="F294" s="45">
        <f ca="1">(Egresos!E120)</f>
        <v>0</v>
      </c>
      <c r="G294" s="163">
        <f>(Egresos!F120)</f>
        <v>0</v>
      </c>
      <c r="H294" s="164"/>
    </row>
    <row r="295" spans="1:8" outlineLevel="2" x14ac:dyDescent="0.25">
      <c r="A295" s="30" t="str">
        <f>[1]Egresos!A123</f>
        <v>EEE.21.02.001.007.002</v>
      </c>
      <c r="B295" s="42"/>
      <c r="C295" s="43" t="str">
        <f>[1]Egresos!B123</f>
        <v>Asignación Protección Imponibilidad, Art. 15 D.L. Nº3.551 de 1981</v>
      </c>
      <c r="D295" s="44">
        <f>(Egresos!C121)</f>
        <v>0</v>
      </c>
      <c r="E295" s="44">
        <f>(Egresos!D121)</f>
        <v>0</v>
      </c>
      <c r="F295" s="45">
        <f ca="1">(Egresos!E121)</f>
        <v>0</v>
      </c>
      <c r="G295" s="163">
        <f>(Egresos!F121)</f>
        <v>0</v>
      </c>
      <c r="H295" s="164"/>
    </row>
    <row r="296" spans="1:8" outlineLevel="2" x14ac:dyDescent="0.25">
      <c r="A296" s="30" t="str">
        <f>[1]Egresos!A124</f>
        <v>EEE.21.02.001.008.000</v>
      </c>
      <c r="B296" s="42"/>
      <c r="C296" s="43" t="str">
        <f>[1]Egresos!B124</f>
        <v>Asignación de Nivelación</v>
      </c>
      <c r="D296" s="44">
        <f>(Egresos!C122)</f>
        <v>0</v>
      </c>
      <c r="E296" s="44">
        <f>(Egresos!D122)</f>
        <v>0</v>
      </c>
      <c r="F296" s="45">
        <f ca="1">(Egresos!E122)</f>
        <v>0</v>
      </c>
      <c r="G296" s="163">
        <f ca="1">(Egresos!F122)</f>
        <v>0</v>
      </c>
      <c r="H296" s="164"/>
    </row>
    <row r="297" spans="1:8" outlineLevel="2" x14ac:dyDescent="0.25">
      <c r="A297" s="30" t="str">
        <f>[1]Egresos!A125</f>
        <v>EEE.21.02.001.008.001</v>
      </c>
      <c r="B297" s="42"/>
      <c r="C297" s="43" t="str">
        <f>[1]Egresos!B125</f>
        <v>Bonificación Art. 21, Ley N° 19.429</v>
      </c>
      <c r="D297" s="44">
        <f>(Egresos!C123)</f>
        <v>0</v>
      </c>
      <c r="E297" s="44">
        <f>(Egresos!D123)</f>
        <v>0</v>
      </c>
      <c r="F297" s="45">
        <f ca="1">(Egresos!E123)</f>
        <v>0</v>
      </c>
      <c r="G297" s="163">
        <f>(Egresos!F123)</f>
        <v>0</v>
      </c>
      <c r="H297" s="164"/>
    </row>
    <row r="298" spans="1:8" outlineLevel="2" x14ac:dyDescent="0.25">
      <c r="A298" s="30" t="str">
        <f>[1]Egresos!A126</f>
        <v>EEE.21.02.001.008.002</v>
      </c>
      <c r="B298" s="42"/>
      <c r="C298" s="43" t="str">
        <f>[1]Egresos!B126</f>
        <v>Planilla Complementaria, Art. 4 y 11, Ley N° 19.598</v>
      </c>
      <c r="D298" s="44">
        <f>(Egresos!C124)</f>
        <v>0</v>
      </c>
      <c r="E298" s="44">
        <f>(Egresos!D124)</f>
        <v>0</v>
      </c>
      <c r="F298" s="45">
        <f ca="1">(Egresos!E124)</f>
        <v>0</v>
      </c>
      <c r="G298" s="163">
        <f ca="1">(Egresos!F124)</f>
        <v>0</v>
      </c>
      <c r="H298" s="164"/>
    </row>
    <row r="299" spans="1:8" outlineLevel="2" x14ac:dyDescent="0.25">
      <c r="A299" s="30" t="str">
        <f>[1]Egresos!A127</f>
        <v>EEE.21.02.001.009.000</v>
      </c>
      <c r="B299" s="42"/>
      <c r="C299" s="43" t="str">
        <f>[1]Egresos!B127</f>
        <v>Asignaciones Especiales</v>
      </c>
      <c r="D299" s="44">
        <f>(Egresos!C125)</f>
        <v>0</v>
      </c>
      <c r="E299" s="44">
        <f>(Egresos!D125)</f>
        <v>0</v>
      </c>
      <c r="F299" s="45">
        <f ca="1">(Egresos!E125)</f>
        <v>0</v>
      </c>
      <c r="G299" s="163">
        <f ca="1">(Egresos!F125)</f>
        <v>0</v>
      </c>
      <c r="H299" s="164"/>
    </row>
    <row r="300" spans="1:8" outlineLevel="2" x14ac:dyDescent="0.25">
      <c r="A300" s="30" t="str">
        <f>[1]Egresos!A128</f>
        <v>EEE.21.02.001.009.001</v>
      </c>
      <c r="B300" s="42"/>
      <c r="C300" s="43" t="str">
        <f>[1]Egresos!B128</f>
        <v>Monto Fijo Complementario Art. 3, Ley Nº 19.278</v>
      </c>
      <c r="D300" s="44">
        <f>(Egresos!C126)</f>
        <v>0</v>
      </c>
      <c r="E300" s="44">
        <f>(Egresos!D126)</f>
        <v>0</v>
      </c>
      <c r="F300" s="45">
        <f ca="1">(Egresos!E126)</f>
        <v>0</v>
      </c>
      <c r="G300" s="163">
        <f>(Egresos!F126)</f>
        <v>0</v>
      </c>
      <c r="H300" s="164"/>
    </row>
    <row r="301" spans="1:8" outlineLevel="2" x14ac:dyDescent="0.25">
      <c r="A301" s="30" t="str">
        <f>[1]Egresos!A129</f>
        <v>EEE.21.02.001.009.003</v>
      </c>
      <c r="B301" s="42"/>
      <c r="C301" s="43" t="str">
        <f>[1]Egresos!B129</f>
        <v>Bonificación Proporcional Art. 8, Ley Nº 19.410</v>
      </c>
      <c r="D301" s="44">
        <f>(Egresos!C127)</f>
        <v>0</v>
      </c>
      <c r="E301" s="44">
        <f>(Egresos!D127)</f>
        <v>0</v>
      </c>
      <c r="F301" s="45">
        <f ca="1">(Egresos!E127)</f>
        <v>0</v>
      </c>
      <c r="G301" s="163">
        <f ca="1">(Egresos!F127)</f>
        <v>0</v>
      </c>
      <c r="H301" s="164"/>
    </row>
    <row r="302" spans="1:8" outlineLevel="2" x14ac:dyDescent="0.25">
      <c r="A302" s="30" t="str">
        <f>[1]Egresos!A130</f>
        <v>EEE.21.02.001.009.004</v>
      </c>
      <c r="B302" s="42"/>
      <c r="C302" s="43" t="str">
        <f>[1]Egresos!B130</f>
        <v>Bonificación Especial Profesores Encargados de Escuelas Rurales, Art. 13, Ley N° 19.715</v>
      </c>
      <c r="D302" s="44">
        <f>(Egresos!C128)</f>
        <v>0</v>
      </c>
      <c r="E302" s="44">
        <f>(Egresos!D128)</f>
        <v>0</v>
      </c>
      <c r="F302" s="45">
        <f ca="1">(Egresos!E128)</f>
        <v>0</v>
      </c>
      <c r="G302" s="163">
        <f>(Egresos!F128)</f>
        <v>0</v>
      </c>
      <c r="H302" s="164"/>
    </row>
    <row r="303" spans="1:8" outlineLevel="2" x14ac:dyDescent="0.25">
      <c r="A303" s="30" t="str">
        <f>[1]Egresos!A131</f>
        <v>EEE.21.02.001.009.005</v>
      </c>
      <c r="B303" s="42"/>
      <c r="C303" s="43" t="str">
        <f>[1]Egresos!B131</f>
        <v>Asignación Art. 1, Ley Nº19.529</v>
      </c>
      <c r="D303" s="44">
        <f>(Egresos!C129)</f>
        <v>0</v>
      </c>
      <c r="E303" s="44">
        <f>(Egresos!D129)</f>
        <v>0</v>
      </c>
      <c r="F303" s="45">
        <f ca="1">(Egresos!E129)</f>
        <v>0</v>
      </c>
      <c r="G303" s="163">
        <f>(Egresos!F129)</f>
        <v>0</v>
      </c>
      <c r="H303" s="164"/>
    </row>
    <row r="304" spans="1:8" outlineLevel="2" x14ac:dyDescent="0.25">
      <c r="A304" s="30" t="str">
        <f>[1]Egresos!A132</f>
        <v>EEE.21.02.001.009.006</v>
      </c>
      <c r="B304" s="42"/>
      <c r="C304" s="43" t="str">
        <f>[1]Egresos!B132</f>
        <v>Red Maestros de Maestros</v>
      </c>
      <c r="D304" s="44">
        <f>(Egresos!C130)</f>
        <v>0</v>
      </c>
      <c r="E304" s="44">
        <f>(Egresos!D130)</f>
        <v>0</v>
      </c>
      <c r="F304" s="45">
        <f ca="1">(Egresos!E130)</f>
        <v>0</v>
      </c>
      <c r="G304" s="163">
        <f>(Egresos!F130)</f>
        <v>0</v>
      </c>
      <c r="H304" s="164"/>
    </row>
    <row r="305" spans="1:8" outlineLevel="2" x14ac:dyDescent="0.25">
      <c r="A305" s="30" t="str">
        <f>[1]Egresos!A133</f>
        <v>EEE.21.02.001.009.007</v>
      </c>
      <c r="B305" s="42"/>
      <c r="C305" s="43" t="str">
        <f>[1]Egresos!B133</f>
        <v>Asignación Especial Transitoria, Art. 45, Ley Nº19.378</v>
      </c>
      <c r="D305" s="44">
        <f>(Egresos!C131)</f>
        <v>0</v>
      </c>
      <c r="E305" s="44">
        <f>(Egresos!D131)</f>
        <v>0</v>
      </c>
      <c r="F305" s="45">
        <f ca="1">(Egresos!E131)</f>
        <v>0</v>
      </c>
      <c r="G305" s="163">
        <f>(Egresos!F131)</f>
        <v>0</v>
      </c>
      <c r="H305" s="164"/>
    </row>
    <row r="306" spans="1:8" outlineLevel="2" x14ac:dyDescent="0.25">
      <c r="A306" s="30" t="str">
        <f>[1]Egresos!A134</f>
        <v>EEE.21.02.001.009.999</v>
      </c>
      <c r="B306" s="42"/>
      <c r="C306" s="43" t="str">
        <f>[1]Egresos!B134</f>
        <v>Otras  Asignaciones Especiales</v>
      </c>
      <c r="D306" s="44">
        <f>(Egresos!C132)</f>
        <v>0</v>
      </c>
      <c r="E306" s="44">
        <f>(Egresos!D132)</f>
        <v>0</v>
      </c>
      <c r="F306" s="45">
        <f ca="1">(Egresos!E132)</f>
        <v>0</v>
      </c>
      <c r="G306" s="163">
        <f ca="1">(Egresos!F132)</f>
        <v>0</v>
      </c>
      <c r="H306" s="164"/>
    </row>
    <row r="307" spans="1:8" outlineLevel="2" x14ac:dyDescent="0.25">
      <c r="A307" s="30" t="str">
        <f>[1]Egresos!A135</f>
        <v>EEE.21.02.001.010.000</v>
      </c>
      <c r="B307" s="42"/>
      <c r="C307" s="43" t="str">
        <f>[1]Egresos!B135</f>
        <v>Asignación de Pérdida de Caja</v>
      </c>
      <c r="D307" s="44">
        <f>(Egresos!C133)</f>
        <v>0</v>
      </c>
      <c r="E307" s="44">
        <f>(Egresos!D133)</f>
        <v>0</v>
      </c>
      <c r="F307" s="45">
        <f ca="1">(Egresos!E133)</f>
        <v>0</v>
      </c>
      <c r="G307" s="163">
        <f ca="1">(Egresos!F133)</f>
        <v>0</v>
      </c>
      <c r="H307" s="164"/>
    </row>
    <row r="308" spans="1:8" outlineLevel="2" x14ac:dyDescent="0.25">
      <c r="A308" s="30" t="str">
        <f>[1]Egresos!A136</f>
        <v>EEE.21.02.001.010.001</v>
      </c>
      <c r="B308" s="42"/>
      <c r="C308" s="43" t="str">
        <f>[1]Egresos!B136</f>
        <v>Asignación por Pédrida de Caja, Art. 97, letra a), Ley Nº18.883</v>
      </c>
      <c r="D308" s="44">
        <f>(Egresos!C134)</f>
        <v>0</v>
      </c>
      <c r="E308" s="44">
        <f>(Egresos!D134)</f>
        <v>0</v>
      </c>
      <c r="F308" s="45">
        <f ca="1">(Egresos!E134)</f>
        <v>0</v>
      </c>
      <c r="G308" s="163">
        <f ca="1">(Egresos!F134)</f>
        <v>0</v>
      </c>
      <c r="H308" s="164"/>
    </row>
    <row r="309" spans="1:8" outlineLevel="2" x14ac:dyDescent="0.25">
      <c r="A309" s="30" t="str">
        <f>[1]Egresos!A137</f>
        <v>EEE.21.02.001.011.000</v>
      </c>
      <c r="B309" s="42"/>
      <c r="C309" s="43" t="str">
        <f>[1]Egresos!B137</f>
        <v>Asignación de Movilización</v>
      </c>
      <c r="D309" s="44">
        <f>(Egresos!C135)</f>
        <v>0</v>
      </c>
      <c r="E309" s="44">
        <f>(Egresos!D135)</f>
        <v>0</v>
      </c>
      <c r="F309" s="45">
        <f ca="1">(Egresos!E135)</f>
        <v>0</v>
      </c>
      <c r="G309" s="163">
        <f ca="1">(Egresos!F135)</f>
        <v>0</v>
      </c>
      <c r="H309" s="164"/>
    </row>
    <row r="310" spans="1:8" outlineLevel="2" x14ac:dyDescent="0.25">
      <c r="A310" s="30" t="str">
        <f>[1]Egresos!A138</f>
        <v>EEE.21.02.001.011.001</v>
      </c>
      <c r="B310" s="42"/>
      <c r="C310" s="43" t="str">
        <f>[1]Egresos!B138</f>
        <v>Asignación de Movilización, Art. 97, letra b), Ley Nº18.883</v>
      </c>
      <c r="D310" s="44">
        <f>(Egresos!C136)</f>
        <v>0</v>
      </c>
      <c r="E310" s="44">
        <f>(Egresos!D136)</f>
        <v>0</v>
      </c>
      <c r="F310" s="45">
        <f ca="1">(Egresos!E136)</f>
        <v>0</v>
      </c>
      <c r="G310" s="163">
        <f ca="1">(Egresos!F136)</f>
        <v>0</v>
      </c>
      <c r="H310" s="164"/>
    </row>
    <row r="311" spans="1:8" outlineLevel="2" x14ac:dyDescent="0.25">
      <c r="A311" s="30" t="str">
        <f>[1]Egresos!A139</f>
        <v>EEE.21.02.001.013.000</v>
      </c>
      <c r="B311" s="42"/>
      <c r="C311" s="43" t="str">
        <f>[1]Egresos!B139</f>
        <v>Asignaciones Compensatorias</v>
      </c>
      <c r="D311" s="44">
        <f>(Egresos!C137)</f>
        <v>0</v>
      </c>
      <c r="E311" s="44">
        <f>(Egresos!D137)</f>
        <v>0</v>
      </c>
      <c r="F311" s="45">
        <f ca="1">(Egresos!E137)</f>
        <v>0</v>
      </c>
      <c r="G311" s="163">
        <f ca="1">(Egresos!F137)</f>
        <v>0</v>
      </c>
      <c r="H311" s="164"/>
    </row>
    <row r="312" spans="1:8" outlineLevel="2" x14ac:dyDescent="0.25">
      <c r="A312" s="30" t="str">
        <f>[1]Egresos!A140</f>
        <v>EEE.21.02.001.013.001</v>
      </c>
      <c r="B312" s="42"/>
      <c r="C312" s="43" t="str">
        <f>[1]Egresos!B140</f>
        <v>Incremento Previsional, Art. 2, D.L. 3501, de 1980</v>
      </c>
      <c r="D312" s="44">
        <f>(Egresos!C138)</f>
        <v>0</v>
      </c>
      <c r="E312" s="44">
        <f>(Egresos!D138)</f>
        <v>0</v>
      </c>
      <c r="F312" s="45">
        <f ca="1">(Egresos!E138)</f>
        <v>0</v>
      </c>
      <c r="G312" s="163">
        <f>(Egresos!F138)</f>
        <v>0</v>
      </c>
      <c r="H312" s="164"/>
    </row>
    <row r="313" spans="1:8" outlineLevel="2" x14ac:dyDescent="0.25">
      <c r="A313" s="30" t="str">
        <f>[1]Egresos!A141</f>
        <v>EEE.21.02.001.013.002</v>
      </c>
      <c r="B313" s="42"/>
      <c r="C313" s="43" t="str">
        <f>[1]Egresos!B141</f>
        <v>Bonificación Compensatoria de Salud, Art. 3, Ley Nº18.566</v>
      </c>
      <c r="D313" s="44">
        <f>(Egresos!C139)</f>
        <v>0</v>
      </c>
      <c r="E313" s="44">
        <f>(Egresos!D139)</f>
        <v>0</v>
      </c>
      <c r="F313" s="45">
        <f ca="1">(Egresos!E139)</f>
        <v>0</v>
      </c>
      <c r="G313" s="163">
        <f>(Egresos!F139)</f>
        <v>0</v>
      </c>
      <c r="H313" s="164"/>
    </row>
    <row r="314" spans="1:8" outlineLevel="2" x14ac:dyDescent="0.25">
      <c r="A314" s="30" t="str">
        <f>[1]Egresos!A142</f>
        <v>EEE.21.02.001.013.003</v>
      </c>
      <c r="B314" s="42"/>
      <c r="C314" s="43" t="str">
        <f>[1]Egresos!B142</f>
        <v>Bonificación Compensatoria, Art.10, Ley Nº18.675</v>
      </c>
      <c r="D314" s="44">
        <f>(Egresos!C140)</f>
        <v>0</v>
      </c>
      <c r="E314" s="44">
        <f>(Egresos!D140)</f>
        <v>0</v>
      </c>
      <c r="F314" s="45">
        <f ca="1">(Egresos!E140)</f>
        <v>0</v>
      </c>
      <c r="G314" s="163">
        <f>(Egresos!F140)</f>
        <v>0</v>
      </c>
      <c r="H314" s="164"/>
    </row>
    <row r="315" spans="1:8" outlineLevel="2" x14ac:dyDescent="0.25">
      <c r="A315" s="30" t="str">
        <f>[1]Egresos!A143</f>
        <v>EEE.21.02.001.013.004</v>
      </c>
      <c r="B315" s="42"/>
      <c r="C315" s="43" t="str">
        <f>[1]Egresos!B143</f>
        <v>Bonificación Adicional Art. 11 Ley N° 18.675</v>
      </c>
      <c r="D315" s="44">
        <f>(Egresos!C141)</f>
        <v>0</v>
      </c>
      <c r="E315" s="44">
        <f>(Egresos!D141)</f>
        <v>0</v>
      </c>
      <c r="F315" s="45">
        <f ca="1">(Egresos!E141)</f>
        <v>0</v>
      </c>
      <c r="G315" s="163">
        <f>(Egresos!F141)</f>
        <v>0</v>
      </c>
      <c r="H315" s="164"/>
    </row>
    <row r="316" spans="1:8" outlineLevel="2" x14ac:dyDescent="0.25">
      <c r="A316" s="30" t="str">
        <f>[1]Egresos!A144</f>
        <v>EEE.21.02.001.013.005</v>
      </c>
      <c r="B316" s="42"/>
      <c r="C316" s="43" t="str">
        <f>[1]Egresos!B144</f>
        <v>Bonificación Art. 3, Ley Nº19.200</v>
      </c>
      <c r="D316" s="44">
        <f>(Egresos!C142)</f>
        <v>0</v>
      </c>
      <c r="E316" s="44">
        <f>(Egresos!D142)</f>
        <v>0</v>
      </c>
      <c r="F316" s="45">
        <f ca="1">(Egresos!E142)</f>
        <v>0</v>
      </c>
      <c r="G316" s="163">
        <f ca="1">(Egresos!F142)</f>
        <v>0</v>
      </c>
      <c r="H316" s="164"/>
    </row>
    <row r="317" spans="1:8" outlineLevel="2" x14ac:dyDescent="0.25">
      <c r="A317" s="30" t="str">
        <f>[1]Egresos!A145</f>
        <v>EEE.21.02.001.013.006</v>
      </c>
      <c r="B317" s="42"/>
      <c r="C317" s="43" t="str">
        <f>[1]Egresos!B145</f>
        <v>Bonificación Previsional, Art. 19, Ley Nº15.386</v>
      </c>
      <c r="D317" s="44">
        <f>(Egresos!C143)</f>
        <v>0</v>
      </c>
      <c r="E317" s="44">
        <f>(Egresos!D143)</f>
        <v>0</v>
      </c>
      <c r="F317" s="45">
        <f ca="1">(Egresos!E143)</f>
        <v>0</v>
      </c>
      <c r="G317" s="163">
        <f>(Egresos!F143)</f>
        <v>0</v>
      </c>
      <c r="H317" s="164"/>
    </row>
    <row r="318" spans="1:8" outlineLevel="2" x14ac:dyDescent="0.25">
      <c r="A318" s="30" t="str">
        <f>[1]Egresos!A146</f>
        <v>EEE.21.02.001.013.007</v>
      </c>
      <c r="B318" s="42"/>
      <c r="C318" s="43" t="str">
        <f>[1]Egresos!B146</f>
        <v>Remuneración Adicional, Art. 3 transitorio, Ley N° 19.070</v>
      </c>
      <c r="D318" s="44">
        <f>(Egresos!C144)</f>
        <v>0</v>
      </c>
      <c r="E318" s="44">
        <f>(Egresos!D144)</f>
        <v>0</v>
      </c>
      <c r="F318" s="45">
        <f ca="1">(Egresos!E144)</f>
        <v>0</v>
      </c>
      <c r="G318" s="163">
        <f>(Egresos!F144)</f>
        <v>0</v>
      </c>
      <c r="H318" s="164"/>
    </row>
    <row r="319" spans="1:8" outlineLevel="2" x14ac:dyDescent="0.25">
      <c r="A319" s="30" t="str">
        <f>[1]Egresos!A147</f>
        <v>EEE.21.02.001.013.999</v>
      </c>
      <c r="B319" s="42"/>
      <c r="C319" s="43" t="str">
        <f>[1]Egresos!B147</f>
        <v>Otras Asignaciones Compensatorias</v>
      </c>
      <c r="D319" s="44">
        <f>(Egresos!C145)</f>
        <v>0</v>
      </c>
      <c r="E319" s="44">
        <f>(Egresos!D145)</f>
        <v>0</v>
      </c>
      <c r="F319" s="45">
        <f ca="1">(Egresos!E145)</f>
        <v>0</v>
      </c>
      <c r="G319" s="163">
        <f ca="1">(Egresos!F145)</f>
        <v>0</v>
      </c>
      <c r="H319" s="164"/>
    </row>
    <row r="320" spans="1:8" outlineLevel="2" x14ac:dyDescent="0.25">
      <c r="A320" s="30" t="str">
        <f>[1]Egresos!A148</f>
        <v>EEE.21.02.001.014.000</v>
      </c>
      <c r="B320" s="42"/>
      <c r="C320" s="43" t="str">
        <f>[1]Egresos!B148</f>
        <v>Asignaciones Sustitutivas</v>
      </c>
      <c r="D320" s="44">
        <f>(Egresos!C146)</f>
        <v>0</v>
      </c>
      <c r="E320" s="44">
        <f>(Egresos!D146)</f>
        <v>0</v>
      </c>
      <c r="F320" s="45">
        <f ca="1">(Egresos!E146)</f>
        <v>0</v>
      </c>
      <c r="G320" s="163">
        <f ca="1">(Egresos!F146)</f>
        <v>0</v>
      </c>
      <c r="H320" s="164"/>
    </row>
    <row r="321" spans="1:8" outlineLevel="2" x14ac:dyDescent="0.25">
      <c r="A321" s="30" t="str">
        <f>[1]Egresos!A149</f>
        <v>EEE.21.02.001.014.001</v>
      </c>
      <c r="B321" s="42"/>
      <c r="C321" s="43" t="str">
        <f>[1]Egresos!B149</f>
        <v>Asignación Unica Artículo 4, Ley N° 18.717</v>
      </c>
      <c r="D321" s="44">
        <f>(Egresos!C147)</f>
        <v>0</v>
      </c>
      <c r="E321" s="44">
        <f>(Egresos!D147)</f>
        <v>0</v>
      </c>
      <c r="F321" s="45">
        <f ca="1">(Egresos!E147)</f>
        <v>0</v>
      </c>
      <c r="G321" s="163">
        <f>(Egresos!F147)</f>
        <v>0</v>
      </c>
      <c r="H321" s="164"/>
    </row>
    <row r="322" spans="1:8" outlineLevel="2" x14ac:dyDescent="0.25">
      <c r="A322" s="30" t="str">
        <f>[1]Egresos!A150</f>
        <v>EEE.21.02.001.014.999</v>
      </c>
      <c r="B322" s="42"/>
      <c r="C322" s="43" t="str">
        <f>[1]Egresos!B150</f>
        <v>Otras Asignaciones Sustitutivas</v>
      </c>
      <c r="D322" s="44">
        <f>(Egresos!C148)</f>
        <v>0</v>
      </c>
      <c r="E322" s="44">
        <f>(Egresos!D148)</f>
        <v>0</v>
      </c>
      <c r="F322" s="45">
        <f ca="1">(Egresos!E148)</f>
        <v>0</v>
      </c>
      <c r="G322" s="163">
        <f ca="1">(Egresos!F148)</f>
        <v>0</v>
      </c>
      <c r="H322" s="164"/>
    </row>
    <row r="323" spans="1:8" outlineLevel="2" x14ac:dyDescent="0.25">
      <c r="A323" s="30" t="str">
        <f>[1]Egresos!A151</f>
        <v>EEE.21.02.001.018.000</v>
      </c>
      <c r="B323" s="42"/>
      <c r="C323" s="43" t="str">
        <f>[1]Egresos!B151</f>
        <v>Asignación de Responsabilidad</v>
      </c>
      <c r="D323" s="44">
        <f>(Egresos!C149)</f>
        <v>0</v>
      </c>
      <c r="E323" s="44">
        <f>(Egresos!D149)</f>
        <v>0</v>
      </c>
      <c r="F323" s="45">
        <f ca="1">(Egresos!E149)</f>
        <v>0</v>
      </c>
      <c r="G323" s="163">
        <f ca="1">(Egresos!F149)</f>
        <v>0</v>
      </c>
      <c r="H323" s="164"/>
    </row>
    <row r="324" spans="1:8" outlineLevel="2" x14ac:dyDescent="0.25">
      <c r="A324" s="30" t="str">
        <f>[1]Egresos!A152</f>
        <v>EEE.21.02.001.018.001</v>
      </c>
      <c r="B324" s="42"/>
      <c r="C324" s="43" t="str">
        <f>[1]Egresos!B152</f>
        <v>Asignación de Responsabilidad Directiva</v>
      </c>
      <c r="D324" s="44">
        <f>(Egresos!C150)</f>
        <v>0</v>
      </c>
      <c r="E324" s="44">
        <f>(Egresos!D150)</f>
        <v>0</v>
      </c>
      <c r="F324" s="45">
        <f ca="1">(Egresos!E150)</f>
        <v>0</v>
      </c>
      <c r="G324" s="163">
        <f ca="1">(Egresos!F150)</f>
        <v>0</v>
      </c>
      <c r="H324" s="164"/>
    </row>
    <row r="325" spans="1:8" outlineLevel="2" x14ac:dyDescent="0.25">
      <c r="A325" s="30" t="str">
        <f>[1]Egresos!A153</f>
        <v>EEE.21.02.001.021.000</v>
      </c>
      <c r="B325" s="42"/>
      <c r="C325" s="43" t="str">
        <f>[1]Egresos!B153</f>
        <v>Componente Base Asignación de desempeño</v>
      </c>
      <c r="D325" s="44">
        <f>(Egresos!C151)</f>
        <v>0</v>
      </c>
      <c r="E325" s="44">
        <f>(Egresos!D151)</f>
        <v>0</v>
      </c>
      <c r="F325" s="45">
        <f ca="1">(Egresos!E151)</f>
        <v>0</v>
      </c>
      <c r="G325" s="163">
        <f>(Egresos!F151)</f>
        <v>0</v>
      </c>
      <c r="H325" s="164"/>
    </row>
    <row r="326" spans="1:8" outlineLevel="2" x14ac:dyDescent="0.25">
      <c r="A326" s="30" t="str">
        <f>[1]Egresos!A154</f>
        <v>EEE.21.02.001.026.000</v>
      </c>
      <c r="B326" s="42"/>
      <c r="C326" s="43" t="str">
        <f>[1]Egresos!B154</f>
        <v>Asignación de Estímulo Personal Médico Diurno</v>
      </c>
      <c r="D326" s="44">
        <f>(Egresos!C152)</f>
        <v>0</v>
      </c>
      <c r="E326" s="44">
        <f>(Egresos!D152)</f>
        <v>0</v>
      </c>
      <c r="F326" s="45">
        <f ca="1">(Egresos!E152)</f>
        <v>0</v>
      </c>
      <c r="G326" s="163">
        <f>(Egresos!F152)</f>
        <v>0</v>
      </c>
      <c r="H326" s="164"/>
    </row>
    <row r="327" spans="1:8" outlineLevel="2" x14ac:dyDescent="0.25">
      <c r="A327" s="30" t="str">
        <f>[1]Egresos!A155</f>
        <v>EEE.21.02.001.027.000</v>
      </c>
      <c r="B327" s="42"/>
      <c r="C327" s="43" t="str">
        <f>[1]Egresos!B155</f>
        <v>Asignación de Estímulo Personal Médico y Profesores</v>
      </c>
      <c r="D327" s="44">
        <f>(Egresos!C153)</f>
        <v>0</v>
      </c>
      <c r="E327" s="44">
        <f>(Egresos!D153)</f>
        <v>0</v>
      </c>
      <c r="F327" s="45">
        <f ca="1">(Egresos!E153)</f>
        <v>0</v>
      </c>
      <c r="G327" s="163">
        <f>(Egresos!F153)</f>
        <v>0</v>
      </c>
      <c r="H327" s="164"/>
    </row>
    <row r="328" spans="1:8" outlineLevel="2" x14ac:dyDescent="0.25">
      <c r="A328" s="30" t="str">
        <f>[1]Egresos!A156</f>
        <v>EEE.21.02.001.027.002</v>
      </c>
      <c r="B328" s="42"/>
      <c r="C328" s="43" t="str">
        <f>[1]Egresos!B156</f>
        <v>Asignación por Desempeño en Condiciones Difíciles, Art. 28, Ley N° 19.378</v>
      </c>
      <c r="D328" s="44">
        <f>(Egresos!C154)</f>
        <v>0</v>
      </c>
      <c r="E328" s="44">
        <f>(Egresos!D154)</f>
        <v>0</v>
      </c>
      <c r="F328" s="45">
        <f ca="1">(Egresos!E154)</f>
        <v>0</v>
      </c>
      <c r="G328" s="163">
        <f>(Egresos!F154)</f>
        <v>0</v>
      </c>
      <c r="H328" s="164"/>
    </row>
    <row r="329" spans="1:8" outlineLevel="2" x14ac:dyDescent="0.25">
      <c r="A329" s="30" t="str">
        <f>[1]Egresos!A157</f>
        <v>EEE.21.02.001.028.000</v>
      </c>
      <c r="B329" s="42"/>
      <c r="C329" s="43" t="str">
        <f>[1]Egresos!B157</f>
        <v>Asignación Artículo 7, Ley Nº19.112</v>
      </c>
      <c r="D329" s="44">
        <f>(Egresos!C155)</f>
        <v>0</v>
      </c>
      <c r="E329" s="44">
        <f>(Egresos!D155)</f>
        <v>0</v>
      </c>
      <c r="F329" s="45">
        <f ca="1">(Egresos!E155)</f>
        <v>0</v>
      </c>
      <c r="G329" s="163">
        <f>(Egresos!F155)</f>
        <v>0</v>
      </c>
      <c r="H329" s="164"/>
    </row>
    <row r="330" spans="1:8" outlineLevel="2" x14ac:dyDescent="0.25">
      <c r="A330" s="30" t="str">
        <f>[1]Egresos!A158</f>
        <v>EEE.21.02.001.029.000</v>
      </c>
      <c r="B330" s="42"/>
      <c r="C330" s="43" t="str">
        <f>[1]Egresos!B158</f>
        <v>Asignación de Estímulo por Falencia</v>
      </c>
      <c r="D330" s="44">
        <f>(Egresos!C156)</f>
        <v>0</v>
      </c>
      <c r="E330" s="44">
        <f>(Egresos!D156)</f>
        <v>0</v>
      </c>
      <c r="F330" s="45">
        <f ca="1">(Egresos!E156)</f>
        <v>0</v>
      </c>
      <c r="G330" s="163">
        <f>(Egresos!F156)</f>
        <v>0</v>
      </c>
      <c r="H330" s="164"/>
    </row>
    <row r="331" spans="1:8" outlineLevel="2" x14ac:dyDescent="0.25">
      <c r="A331" s="30" t="str">
        <f>[1]Egresos!A159</f>
        <v>EEE.21.02.001.030.000</v>
      </c>
      <c r="B331" s="42"/>
      <c r="C331" s="43" t="str">
        <f>[1]Egresos!B159</f>
        <v>Asignación de Experiencia Calificada</v>
      </c>
      <c r="D331" s="44">
        <f>(Egresos!C157)</f>
        <v>0</v>
      </c>
      <c r="E331" s="44">
        <f>(Egresos!D157)</f>
        <v>0</v>
      </c>
      <c r="F331" s="45">
        <f ca="1">(Egresos!E157)</f>
        <v>0</v>
      </c>
      <c r="G331" s="163">
        <f>(Egresos!F157)</f>
        <v>0</v>
      </c>
      <c r="H331" s="164"/>
    </row>
    <row r="332" spans="1:8" outlineLevel="2" x14ac:dyDescent="0.25">
      <c r="A332" s="30" t="str">
        <f>[1]Egresos!A160</f>
        <v>EEE.21.02.001.030.002</v>
      </c>
      <c r="B332" s="42"/>
      <c r="C332" s="43" t="str">
        <f>[1]Egresos!B160</f>
        <v>Asignación Post-Título, Art. 42, Ley N° 19.378</v>
      </c>
      <c r="D332" s="44">
        <f>(Egresos!C158)</f>
        <v>0</v>
      </c>
      <c r="E332" s="44">
        <f>(Egresos!D158)</f>
        <v>0</v>
      </c>
      <c r="F332" s="45">
        <f ca="1">(Egresos!E158)</f>
        <v>0</v>
      </c>
      <c r="G332" s="163">
        <f>(Egresos!F158)</f>
        <v>0</v>
      </c>
      <c r="H332" s="164"/>
    </row>
    <row r="333" spans="1:8" outlineLevel="2" x14ac:dyDescent="0.25">
      <c r="A333" s="30" t="str">
        <f>[1]Egresos!A161</f>
        <v>EEE.21.02.001.031.000</v>
      </c>
      <c r="B333" s="42"/>
      <c r="C333" s="43" t="str">
        <f>[1]Egresos!B161</f>
        <v>Asignación de Reforzamiento Profesional Diurno</v>
      </c>
      <c r="D333" s="44">
        <f>(Egresos!C159)</f>
        <v>0</v>
      </c>
      <c r="E333" s="44">
        <f>(Egresos!D159)</f>
        <v>0</v>
      </c>
      <c r="F333" s="45">
        <f ca="1">(Egresos!E159)</f>
        <v>0</v>
      </c>
      <c r="G333" s="163">
        <f>(Egresos!F159)</f>
        <v>0</v>
      </c>
      <c r="H333" s="164"/>
    </row>
    <row r="334" spans="1:8" outlineLevel="2" x14ac:dyDescent="0.25">
      <c r="A334" s="30" t="str">
        <f>[1]Egresos!A162</f>
        <v>EEE.21.02.001.036.000</v>
      </c>
      <c r="B334" s="42"/>
      <c r="C334" s="43" t="str">
        <f>[1]Egresos!B162</f>
        <v>Asignación Única</v>
      </c>
      <c r="D334" s="44">
        <f>(Egresos!C160)</f>
        <v>0</v>
      </c>
      <c r="E334" s="44">
        <f>(Egresos!D160)</f>
        <v>0</v>
      </c>
      <c r="F334" s="45">
        <f ca="1">(Egresos!E160)</f>
        <v>0</v>
      </c>
      <c r="G334" s="163">
        <f>(Egresos!F160)</f>
        <v>0</v>
      </c>
      <c r="H334" s="164"/>
    </row>
    <row r="335" spans="1:8" outlineLevel="2" x14ac:dyDescent="0.25">
      <c r="A335" s="30" t="str">
        <f>[1]Egresos!A163</f>
        <v>EEE.21.02.001.037.000</v>
      </c>
      <c r="B335" s="42"/>
      <c r="C335" s="43" t="str">
        <f>[1]Egresos!B163</f>
        <v>Asignación Zonas Extremas</v>
      </c>
      <c r="D335" s="44">
        <f>(Egresos!C161)</f>
        <v>0</v>
      </c>
      <c r="E335" s="44">
        <f>(Egresos!D161)</f>
        <v>0</v>
      </c>
      <c r="F335" s="45">
        <f ca="1">(Egresos!E161)</f>
        <v>0</v>
      </c>
      <c r="G335" s="163">
        <f>(Egresos!F161)</f>
        <v>0</v>
      </c>
      <c r="H335" s="164"/>
    </row>
    <row r="336" spans="1:8" outlineLevel="2" x14ac:dyDescent="0.25">
      <c r="A336" s="30" t="str">
        <f>[1]Egresos!A164</f>
        <v>EEE.21.02.001.042.000</v>
      </c>
      <c r="B336" s="42"/>
      <c r="C336" s="43" t="str">
        <f>[1]Egresos!B164</f>
        <v>Asignación de Atención Primaria Municipal</v>
      </c>
      <c r="D336" s="44">
        <f>(Egresos!C162)</f>
        <v>0</v>
      </c>
      <c r="E336" s="44">
        <f>(Egresos!D162)</f>
        <v>0</v>
      </c>
      <c r="F336" s="45">
        <f ca="1">(Egresos!E162)</f>
        <v>0</v>
      </c>
      <c r="G336" s="163">
        <f ca="1">(Egresos!F162)</f>
        <v>0</v>
      </c>
      <c r="H336" s="164"/>
    </row>
    <row r="337" spans="1:8" outlineLevel="2" x14ac:dyDescent="0.25">
      <c r="A337" s="30" t="str">
        <f>[1]Egresos!A165</f>
        <v>EEE.21.02.001.044.000</v>
      </c>
      <c r="B337" s="42"/>
      <c r="C337" s="43" t="str">
        <f>[1]Egresos!B165</f>
        <v>Asignación de Experiencia</v>
      </c>
      <c r="D337" s="44">
        <f>(Egresos!C163)</f>
        <v>0</v>
      </c>
      <c r="E337" s="44">
        <f>(Egresos!D163)</f>
        <v>0</v>
      </c>
      <c r="F337" s="45">
        <f ca="1">(Egresos!E163)</f>
        <v>0</v>
      </c>
      <c r="G337" s="163">
        <f ca="1">(Egresos!F163)</f>
        <v>0</v>
      </c>
      <c r="H337" s="164"/>
    </row>
    <row r="338" spans="1:8" outlineLevel="2" x14ac:dyDescent="0.25">
      <c r="A338" s="30" t="str">
        <f>[1]Egresos!A166</f>
        <v>EEE.21.02.001.045.000</v>
      </c>
      <c r="B338" s="42"/>
      <c r="C338" s="43" t="str">
        <f>[1]Egresos!B166</f>
        <v>Asignación por Tramo de Desarrollo Profesional</v>
      </c>
      <c r="D338" s="44">
        <f>(Egresos!C164)</f>
        <v>0</v>
      </c>
      <c r="E338" s="44">
        <f>(Egresos!D164)</f>
        <v>0</v>
      </c>
      <c r="F338" s="45">
        <f ca="1">(Egresos!E164)</f>
        <v>0</v>
      </c>
      <c r="G338" s="163">
        <f ca="1">(Egresos!F164)</f>
        <v>0</v>
      </c>
      <c r="H338" s="164"/>
    </row>
    <row r="339" spans="1:8" outlineLevel="2" x14ac:dyDescent="0.25">
      <c r="A339" s="30" t="str">
        <f>[1]Egresos!A167</f>
        <v>EEE.21.02.001.046.000</v>
      </c>
      <c r="B339" s="42"/>
      <c r="C339" s="43" t="str">
        <f>[1]Egresos!B167</f>
        <v>Asignación de Reconocimiento por Docencia en Establecimientos de Alta Concentración de Alumnos Prioritarios</v>
      </c>
      <c r="D339" s="44">
        <f>(Egresos!C165)</f>
        <v>0</v>
      </c>
      <c r="E339" s="44">
        <f>(Egresos!D165)</f>
        <v>0</v>
      </c>
      <c r="F339" s="45">
        <f ca="1">(Egresos!E165)</f>
        <v>0</v>
      </c>
      <c r="G339" s="163">
        <f ca="1">(Egresos!F165)</f>
        <v>0</v>
      </c>
      <c r="H339" s="164"/>
    </row>
    <row r="340" spans="1:8" outlineLevel="2" x14ac:dyDescent="0.25">
      <c r="A340" s="30" t="str">
        <f>[1]Egresos!A168</f>
        <v>EEE.21.02.001.047.000</v>
      </c>
      <c r="B340" s="42"/>
      <c r="C340" s="43" t="str">
        <f>[1]Egresos!B168</f>
        <v>Asignación por Responsabilidad Directiva y Asignación de Responsabilidad Técnico Pedagógica</v>
      </c>
      <c r="D340" s="44">
        <f>(Egresos!C166)</f>
        <v>0</v>
      </c>
      <c r="E340" s="44">
        <f>(Egresos!D166)</f>
        <v>0</v>
      </c>
      <c r="F340" s="45">
        <f ca="1">(Egresos!E166)</f>
        <v>0</v>
      </c>
      <c r="G340" s="163">
        <f ca="1">(Egresos!F166)</f>
        <v>0</v>
      </c>
      <c r="H340" s="164"/>
    </row>
    <row r="341" spans="1:8" outlineLevel="2" x14ac:dyDescent="0.25">
      <c r="A341" s="30" t="str">
        <f>[1]Egresos!A169</f>
        <v>EEE.21.02.001.047.001</v>
      </c>
      <c r="B341" s="42"/>
      <c r="C341" s="43" t="str">
        <f>[1]Egresos!B169</f>
        <v>Asignación por Responsabilidad Directiva</v>
      </c>
      <c r="D341" s="44">
        <f>(Egresos!C167)</f>
        <v>0</v>
      </c>
      <c r="E341" s="44">
        <f>(Egresos!D167)</f>
        <v>0</v>
      </c>
      <c r="F341" s="45">
        <f ca="1">(Egresos!E167)</f>
        <v>0</v>
      </c>
      <c r="G341" s="163">
        <f ca="1">(Egresos!F167)</f>
        <v>0</v>
      </c>
      <c r="H341" s="164"/>
    </row>
    <row r="342" spans="1:8" outlineLevel="2" x14ac:dyDescent="0.25">
      <c r="A342" s="30" t="str">
        <f>[1]Egresos!A170</f>
        <v>EEE.21.02.001.047.002</v>
      </c>
      <c r="B342" s="42"/>
      <c r="C342" s="43" t="str">
        <f>[1]Egresos!B170</f>
        <v>Asignación por Responsabilidad Técnico Pedagógica</v>
      </c>
      <c r="D342" s="44">
        <f>(Egresos!C168)</f>
        <v>0</v>
      </c>
      <c r="E342" s="44">
        <f>(Egresos!D168)</f>
        <v>0</v>
      </c>
      <c r="F342" s="45">
        <f ca="1">(Egresos!E168)</f>
        <v>0</v>
      </c>
      <c r="G342" s="163">
        <f ca="1">(Egresos!F168)</f>
        <v>0</v>
      </c>
      <c r="H342" s="164"/>
    </row>
    <row r="343" spans="1:8" outlineLevel="2" x14ac:dyDescent="0.25">
      <c r="A343" s="30" t="str">
        <f>[1]Egresos!A171</f>
        <v>EEE.21.02.001.048.000</v>
      </c>
      <c r="B343" s="42"/>
      <c r="C343" s="43" t="str">
        <f>[1]Egresos!B171</f>
        <v>Bonificación por Reconocimiento Profesional</v>
      </c>
      <c r="D343" s="44">
        <f>(Egresos!C169)</f>
        <v>0</v>
      </c>
      <c r="E343" s="44">
        <f>(Egresos!D169)</f>
        <v>0</v>
      </c>
      <c r="F343" s="45">
        <f ca="1">(Egresos!E169)</f>
        <v>0</v>
      </c>
      <c r="G343" s="163">
        <f ca="1">(Egresos!F169)</f>
        <v>0</v>
      </c>
      <c r="H343" s="164"/>
    </row>
    <row r="344" spans="1:8" outlineLevel="2" x14ac:dyDescent="0.25">
      <c r="A344" s="30" t="str">
        <f>[1]Egresos!A172</f>
        <v>EEE.21.02.001.049.000</v>
      </c>
      <c r="B344" s="42"/>
      <c r="C344" s="43" t="str">
        <f>[1]Egresos!B172</f>
        <v>Bonificación de Excelencia Académica</v>
      </c>
      <c r="D344" s="44">
        <f>(Egresos!C170)</f>
        <v>0</v>
      </c>
      <c r="E344" s="44">
        <f>(Egresos!D170)</f>
        <v>0</v>
      </c>
      <c r="F344" s="45">
        <f ca="1">(Egresos!E170)</f>
        <v>0</v>
      </c>
      <c r="G344" s="163">
        <f ca="1">(Egresos!F170)</f>
        <v>0</v>
      </c>
      <c r="H344" s="164"/>
    </row>
    <row r="345" spans="1:8" outlineLevel="2" x14ac:dyDescent="0.25">
      <c r="A345" s="30" t="str">
        <f>[1]Egresos!A173</f>
        <v>EEE.21.02.001.999.000</v>
      </c>
      <c r="B345" s="42"/>
      <c r="C345" s="43" t="str">
        <f>[1]Egresos!B173</f>
        <v>Otras Asignaciones</v>
      </c>
      <c r="D345" s="44">
        <f>(Egresos!C171)</f>
        <v>0</v>
      </c>
      <c r="E345" s="44">
        <f>(Egresos!D171)</f>
        <v>0</v>
      </c>
      <c r="F345" s="45">
        <f ca="1">(Egresos!E171)</f>
        <v>0</v>
      </c>
      <c r="G345" s="163">
        <f ca="1">(Egresos!F171)</f>
        <v>0</v>
      </c>
      <c r="H345" s="164"/>
    </row>
    <row r="346" spans="1:8" outlineLevel="2" x14ac:dyDescent="0.25">
      <c r="A346" s="30" t="str">
        <f>[1]Egresos!A174</f>
        <v>EEE.21.02.002.000.000</v>
      </c>
      <c r="B346" s="42"/>
      <c r="C346" s="43" t="str">
        <f>[1]Egresos!B174</f>
        <v>Aportes del Empleador</v>
      </c>
      <c r="D346" s="44">
        <f>(Egresos!C172)</f>
        <v>0</v>
      </c>
      <c r="E346" s="44">
        <f>(Egresos!D172)</f>
        <v>0</v>
      </c>
      <c r="F346" s="45">
        <f ca="1">(Egresos!E172)</f>
        <v>0</v>
      </c>
      <c r="G346" s="163">
        <f ca="1">(Egresos!F172)</f>
        <v>0</v>
      </c>
      <c r="H346" s="164"/>
    </row>
    <row r="347" spans="1:8" outlineLevel="2" x14ac:dyDescent="0.25">
      <c r="A347" s="30" t="str">
        <f>[1]Egresos!A175</f>
        <v>EEE.21.02.002.001.000</v>
      </c>
      <c r="B347" s="42"/>
      <c r="C347" s="43" t="str">
        <f>[1]Egresos!B175</f>
        <v>A Servicios de Bienestar</v>
      </c>
      <c r="D347" s="44">
        <f>(Egresos!C173)</f>
        <v>0</v>
      </c>
      <c r="E347" s="44">
        <f>(Egresos!D173)</f>
        <v>0</v>
      </c>
      <c r="F347" s="45">
        <f ca="1">(Egresos!E173)</f>
        <v>0</v>
      </c>
      <c r="G347" s="163">
        <f ca="1">(Egresos!F173)</f>
        <v>0</v>
      </c>
      <c r="H347" s="164"/>
    </row>
    <row r="348" spans="1:8" outlineLevel="2" x14ac:dyDescent="0.25">
      <c r="A348" s="30" t="str">
        <f>[1]Egresos!A176</f>
        <v>EEE.21.02.002.002.000</v>
      </c>
      <c r="B348" s="42"/>
      <c r="C348" s="43" t="str">
        <f>[1]Egresos!B176</f>
        <v>Otras Cotizaciones Previsionales</v>
      </c>
      <c r="D348" s="44">
        <f>(Egresos!C174)</f>
        <v>0</v>
      </c>
      <c r="E348" s="44">
        <f>(Egresos!D174)</f>
        <v>0</v>
      </c>
      <c r="F348" s="45">
        <f ca="1">(Egresos!E174)</f>
        <v>0</v>
      </c>
      <c r="G348" s="163">
        <f ca="1">(Egresos!F174)</f>
        <v>0</v>
      </c>
      <c r="H348" s="164"/>
    </row>
    <row r="349" spans="1:8" outlineLevel="2" x14ac:dyDescent="0.25">
      <c r="A349" s="30" t="str">
        <f>[1]Egresos!A177</f>
        <v>EEE.21.02.003.000.000</v>
      </c>
      <c r="B349" s="42"/>
      <c r="C349" s="43" t="str">
        <f>[1]Egresos!B177</f>
        <v>Asignaciones por Desempeño</v>
      </c>
      <c r="D349" s="44">
        <f>(Egresos!C175)</f>
        <v>0</v>
      </c>
      <c r="E349" s="44">
        <f>(Egresos!D175)</f>
        <v>0</v>
      </c>
      <c r="F349" s="45">
        <f ca="1">(Egresos!E175)</f>
        <v>0</v>
      </c>
      <c r="G349" s="163">
        <f>(Egresos!F175)</f>
        <v>0</v>
      </c>
      <c r="H349" s="164"/>
    </row>
    <row r="350" spans="1:8" outlineLevel="2" x14ac:dyDescent="0.25">
      <c r="A350" s="30" t="str">
        <f>[1]Egresos!A178</f>
        <v>EEE.21.02.003.001.000</v>
      </c>
      <c r="B350" s="42"/>
      <c r="C350" s="43" t="str">
        <f>[1]Egresos!B178</f>
        <v>Desempeño Institucional</v>
      </c>
      <c r="D350" s="44">
        <f>(Egresos!C176)</f>
        <v>0</v>
      </c>
      <c r="E350" s="44">
        <f>(Egresos!D176)</f>
        <v>0</v>
      </c>
      <c r="F350" s="45">
        <f ca="1">(Egresos!E176)</f>
        <v>0</v>
      </c>
      <c r="G350" s="163">
        <f>(Egresos!F176)</f>
        <v>0</v>
      </c>
      <c r="H350" s="164"/>
    </row>
    <row r="351" spans="1:8" outlineLevel="2" x14ac:dyDescent="0.25">
      <c r="A351" s="30" t="str">
        <f>[1]Egresos!A179</f>
        <v>EEE.21.02.003.001.001</v>
      </c>
      <c r="B351" s="42"/>
      <c r="C351" s="43" t="str">
        <f>[1]Egresos!B179</f>
        <v>Asignación de Mejoramiento de la Gestión Municipal, Art. 1, Ley Nº20.008</v>
      </c>
      <c r="D351" s="44">
        <f>(Egresos!C177)</f>
        <v>0</v>
      </c>
      <c r="E351" s="44">
        <f>(Egresos!D177)</f>
        <v>0</v>
      </c>
      <c r="F351" s="45">
        <f ca="1">(Egresos!E177)</f>
        <v>0</v>
      </c>
      <c r="G351" s="163">
        <f>(Egresos!F177)</f>
        <v>0</v>
      </c>
      <c r="H351" s="164"/>
    </row>
    <row r="352" spans="1:8" outlineLevel="2" x14ac:dyDescent="0.25">
      <c r="A352" s="30" t="str">
        <f>[1]Egresos!A180</f>
        <v>EEE.21.02.003.001.002</v>
      </c>
      <c r="B352" s="42"/>
      <c r="C352" s="43" t="str">
        <f>[1]Egresos!B180</f>
        <v>Bonificación Excelencia</v>
      </c>
      <c r="D352" s="44">
        <f>(Egresos!C178)</f>
        <v>0</v>
      </c>
      <c r="E352" s="44">
        <f>(Egresos!D178)</f>
        <v>0</v>
      </c>
      <c r="F352" s="45">
        <f ca="1">(Egresos!E178)</f>
        <v>0</v>
      </c>
      <c r="G352" s="163">
        <f>(Egresos!F178)</f>
        <v>0</v>
      </c>
      <c r="H352" s="164"/>
    </row>
    <row r="353" spans="1:8" outlineLevel="2" x14ac:dyDescent="0.25">
      <c r="A353" s="30" t="str">
        <f>[1]Egresos!A181</f>
        <v>EEE.21.02.003.002.000</v>
      </c>
      <c r="B353" s="42"/>
      <c r="C353" s="43" t="str">
        <f>[1]Egresos!B181</f>
        <v>Desempeño Colectivo</v>
      </c>
      <c r="D353" s="44">
        <f>(Egresos!C179)</f>
        <v>0</v>
      </c>
      <c r="E353" s="44">
        <f>(Egresos!D179)</f>
        <v>0</v>
      </c>
      <c r="F353" s="45">
        <f ca="1">(Egresos!E179)</f>
        <v>0</v>
      </c>
      <c r="G353" s="163">
        <f>(Egresos!F179)</f>
        <v>0</v>
      </c>
      <c r="H353" s="164"/>
    </row>
    <row r="354" spans="1:8" outlineLevel="2" x14ac:dyDescent="0.25">
      <c r="A354" s="30" t="str">
        <f>[1]Egresos!A182</f>
        <v>EEE.21.02.003.002.001</v>
      </c>
      <c r="B354" s="42"/>
      <c r="C354" s="43" t="str">
        <f>[1]Egresos!B182</f>
        <v>Asignación de Mejoramiento de la Gestión Municipal, Art. 1, Ley Nº20.008</v>
      </c>
      <c r="D354" s="44">
        <f>(Egresos!C180)</f>
        <v>0</v>
      </c>
      <c r="E354" s="44">
        <f>(Egresos!D180)</f>
        <v>0</v>
      </c>
      <c r="F354" s="45">
        <f ca="1">(Egresos!E180)</f>
        <v>0</v>
      </c>
      <c r="G354" s="163">
        <f>(Egresos!F180)</f>
        <v>0</v>
      </c>
      <c r="H354" s="164"/>
    </row>
    <row r="355" spans="1:8" outlineLevel="2" x14ac:dyDescent="0.25">
      <c r="A355" s="30" t="str">
        <f>[1]Egresos!A183</f>
        <v>EEE.21.02.003.002.002</v>
      </c>
      <c r="B355" s="42"/>
      <c r="C355" s="43" t="str">
        <f>[1]Egresos!B183</f>
        <v>Asignación Variable por Desempeño Colectivo</v>
      </c>
      <c r="D355" s="44">
        <f>(Egresos!C181)</f>
        <v>0</v>
      </c>
      <c r="E355" s="44">
        <f>(Egresos!D181)</f>
        <v>0</v>
      </c>
      <c r="F355" s="45">
        <f ca="1">(Egresos!E181)</f>
        <v>0</v>
      </c>
      <c r="G355" s="163">
        <f>(Egresos!F181)</f>
        <v>0</v>
      </c>
      <c r="H355" s="164"/>
    </row>
    <row r="356" spans="1:8" outlineLevel="2" x14ac:dyDescent="0.25">
      <c r="A356" s="30" t="str">
        <f>[1]Egresos!A184</f>
        <v>EEE.21.02.003.002.003</v>
      </c>
      <c r="B356" s="42"/>
      <c r="C356" s="43" t="str">
        <f>[1]Egresos!B184</f>
        <v>Asignación de Desarrollo y Estímulo al Desempeño Colectivo, Ley Nº19.813</v>
      </c>
      <c r="D356" s="44">
        <f>(Egresos!C182)</f>
        <v>0</v>
      </c>
      <c r="E356" s="44">
        <f>(Egresos!D182)</f>
        <v>0</v>
      </c>
      <c r="F356" s="45">
        <f ca="1">(Egresos!E182)</f>
        <v>0</v>
      </c>
      <c r="G356" s="163">
        <f>(Egresos!F182)</f>
        <v>0</v>
      </c>
      <c r="H356" s="164"/>
    </row>
    <row r="357" spans="1:8" outlineLevel="2" x14ac:dyDescent="0.25">
      <c r="A357" s="30" t="str">
        <f>[1]Egresos!A185</f>
        <v>EEE.21.02.003.003.000</v>
      </c>
      <c r="B357" s="42"/>
      <c r="C357" s="43" t="str">
        <f>[1]Egresos!B185</f>
        <v>Desempeño Individual</v>
      </c>
      <c r="D357" s="44">
        <f>(Egresos!C183)</f>
        <v>0</v>
      </c>
      <c r="E357" s="44">
        <f>(Egresos!D183)</f>
        <v>0</v>
      </c>
      <c r="F357" s="45">
        <f ca="1">(Egresos!E183)</f>
        <v>0</v>
      </c>
      <c r="G357" s="163">
        <f>(Egresos!F183)</f>
        <v>0</v>
      </c>
      <c r="H357" s="164"/>
    </row>
    <row r="358" spans="1:8" outlineLevel="2" x14ac:dyDescent="0.25">
      <c r="A358" s="30" t="str">
        <f>[1]Egresos!A186</f>
        <v>EEE.21.02.003.003.001</v>
      </c>
      <c r="B358" s="42"/>
      <c r="C358" s="43" t="str">
        <f>[1]Egresos!B186</f>
        <v>Asignación de Mejoramiento de la Gestión Municipal, Art. 1, Ley Nº20.008</v>
      </c>
      <c r="D358" s="44">
        <f>(Egresos!C184)</f>
        <v>0</v>
      </c>
      <c r="E358" s="44">
        <f>(Egresos!D184)</f>
        <v>0</v>
      </c>
      <c r="F358" s="45">
        <f ca="1">(Egresos!E184)</f>
        <v>0</v>
      </c>
      <c r="G358" s="163">
        <f>(Egresos!F184)</f>
        <v>0</v>
      </c>
      <c r="H358" s="164"/>
    </row>
    <row r="359" spans="1:8" outlineLevel="2" x14ac:dyDescent="0.25">
      <c r="A359" s="30" t="str">
        <f>[1]Egresos!A187</f>
        <v>EEE.21.02.003.003.002</v>
      </c>
      <c r="B359" s="42"/>
      <c r="C359" s="43" t="str">
        <f>[1]Egresos!B187</f>
        <v>Asignación Especial de Incentivo Profesional, Art. 47, Ley N° 19.070</v>
      </c>
      <c r="D359" s="44">
        <f>(Egresos!C185)</f>
        <v>0</v>
      </c>
      <c r="E359" s="44">
        <f>(Egresos!D185)</f>
        <v>0</v>
      </c>
      <c r="F359" s="45">
        <f ca="1">(Egresos!E185)</f>
        <v>0</v>
      </c>
      <c r="G359" s="163">
        <f>(Egresos!F185)</f>
        <v>0</v>
      </c>
      <c r="H359" s="164"/>
    </row>
    <row r="360" spans="1:8" outlineLevel="2" x14ac:dyDescent="0.25">
      <c r="A360" s="30" t="str">
        <f>[1]Egresos!A188</f>
        <v>EEE.21.02.003.003.003</v>
      </c>
      <c r="B360" s="42"/>
      <c r="C360" s="43" t="str">
        <f>[1]Egresos!B188</f>
        <v>Asignación Variable por Desempeño Individual</v>
      </c>
      <c r="D360" s="44">
        <f>(Egresos!C186)</f>
        <v>0</v>
      </c>
      <c r="E360" s="44">
        <f>(Egresos!D186)</f>
        <v>0</v>
      </c>
      <c r="F360" s="45">
        <f ca="1">(Egresos!E186)</f>
        <v>0</v>
      </c>
      <c r="G360" s="163">
        <f>(Egresos!F186)</f>
        <v>0</v>
      </c>
      <c r="H360" s="164"/>
    </row>
    <row r="361" spans="1:8" outlineLevel="2" x14ac:dyDescent="0.25">
      <c r="A361" s="30" t="str">
        <f>[1]Egresos!A189</f>
        <v>EEE.21.02.003.003.004</v>
      </c>
      <c r="B361" s="42"/>
      <c r="C361" s="43" t="str">
        <f>[1]Egresos!B189</f>
        <v>Asignación de Mérito, Art. 30 de la Ley Nº19.378, agrega Ley  Nº19.607</v>
      </c>
      <c r="D361" s="44">
        <f>(Egresos!C187)</f>
        <v>0</v>
      </c>
      <c r="E361" s="44">
        <f>(Egresos!D187)</f>
        <v>0</v>
      </c>
      <c r="F361" s="45">
        <f ca="1">(Egresos!E187)</f>
        <v>0</v>
      </c>
      <c r="G361" s="163">
        <f>(Egresos!F187)</f>
        <v>0</v>
      </c>
      <c r="H361" s="164"/>
    </row>
    <row r="362" spans="1:8" outlineLevel="2" x14ac:dyDescent="0.25">
      <c r="A362" s="30" t="str">
        <f>[1]Egresos!A190</f>
        <v>EEE.21.02.004.000.000</v>
      </c>
      <c r="B362" s="42"/>
      <c r="C362" s="43" t="str">
        <f>[1]Egresos!B190</f>
        <v>Remuneraciones Variables</v>
      </c>
      <c r="D362" s="44">
        <f>(Egresos!C188)</f>
        <v>0</v>
      </c>
      <c r="E362" s="44">
        <f>(Egresos!D188)</f>
        <v>0</v>
      </c>
      <c r="F362" s="45">
        <f ca="1">(Egresos!E188)</f>
        <v>0</v>
      </c>
      <c r="G362" s="163">
        <f ca="1">(Egresos!F188)</f>
        <v>0</v>
      </c>
      <c r="H362" s="164"/>
    </row>
    <row r="363" spans="1:8" outlineLevel="2" x14ac:dyDescent="0.25">
      <c r="A363" s="30" t="str">
        <f>[1]Egresos!A191</f>
        <v>EEE.21.02.004.002.000</v>
      </c>
      <c r="B363" s="42"/>
      <c r="C363" s="43" t="str">
        <f>[1]Egresos!B191</f>
        <v>Asignación de Estímulo Jornadas Prioritarias</v>
      </c>
      <c r="D363" s="44">
        <f>(Egresos!C189)</f>
        <v>0</v>
      </c>
      <c r="E363" s="44">
        <f>(Egresos!D189)</f>
        <v>0</v>
      </c>
      <c r="F363" s="45">
        <f ca="1">(Egresos!E189)</f>
        <v>0</v>
      </c>
      <c r="G363" s="163">
        <f>(Egresos!F189)</f>
        <v>0</v>
      </c>
      <c r="H363" s="164"/>
    </row>
    <row r="364" spans="1:8" outlineLevel="2" x14ac:dyDescent="0.25">
      <c r="A364" s="30" t="str">
        <f>[1]Egresos!A192</f>
        <v>EEE.21.02.004.003.000</v>
      </c>
      <c r="B364" s="42"/>
      <c r="C364" s="43" t="str">
        <f>[1]Egresos!B192</f>
        <v>Asignación Artículo 3, Ley Nº19.264</v>
      </c>
      <c r="D364" s="44">
        <f>(Egresos!C190)</f>
        <v>0</v>
      </c>
      <c r="E364" s="44">
        <f>(Egresos!D190)</f>
        <v>0</v>
      </c>
      <c r="F364" s="45">
        <f ca="1">(Egresos!E190)</f>
        <v>0</v>
      </c>
      <c r="G364" s="163">
        <f>(Egresos!F190)</f>
        <v>0</v>
      </c>
      <c r="H364" s="164"/>
    </row>
    <row r="365" spans="1:8" outlineLevel="2" x14ac:dyDescent="0.25">
      <c r="A365" s="30" t="str">
        <f>[1]Egresos!A193</f>
        <v>EEE.21.02.004.004.000</v>
      </c>
      <c r="B365" s="42"/>
      <c r="C365" s="43" t="str">
        <f>[1]Egresos!B193</f>
        <v>Asignación por Desempeño de Funciones Críticas</v>
      </c>
      <c r="D365" s="44">
        <f>(Egresos!C191)</f>
        <v>0</v>
      </c>
      <c r="E365" s="44">
        <f>(Egresos!D191)</f>
        <v>0</v>
      </c>
      <c r="F365" s="45">
        <f ca="1">(Egresos!E191)</f>
        <v>0</v>
      </c>
      <c r="G365" s="163">
        <f>(Egresos!F191)</f>
        <v>0</v>
      </c>
      <c r="H365" s="164"/>
    </row>
    <row r="366" spans="1:8" outlineLevel="2" x14ac:dyDescent="0.25">
      <c r="A366" s="30" t="str">
        <f>[1]Egresos!A194</f>
        <v>EEE.21.02.004.005.000</v>
      </c>
      <c r="B366" s="42"/>
      <c r="C366" s="43" t="str">
        <f>[1]Egresos!B194</f>
        <v>Trabajos Extraordinarios</v>
      </c>
      <c r="D366" s="44">
        <f>(Egresos!C192)</f>
        <v>0</v>
      </c>
      <c r="E366" s="44">
        <f>(Egresos!D192)</f>
        <v>0</v>
      </c>
      <c r="F366" s="45">
        <f ca="1">(Egresos!E192)</f>
        <v>0</v>
      </c>
      <c r="G366" s="163">
        <f ca="1">(Egresos!F192)</f>
        <v>0</v>
      </c>
      <c r="H366" s="164"/>
    </row>
    <row r="367" spans="1:8" outlineLevel="2" x14ac:dyDescent="0.25">
      <c r="A367" s="30" t="str">
        <f>[1]Egresos!A195</f>
        <v>EEE.21.02.004.006.000</v>
      </c>
      <c r="B367" s="42"/>
      <c r="C367" s="43" t="str">
        <f>[1]Egresos!B195</f>
        <v>Comisiones de Servicios en el País</v>
      </c>
      <c r="D367" s="44">
        <f>(Egresos!C193)</f>
        <v>0</v>
      </c>
      <c r="E367" s="44">
        <f>(Egresos!D193)</f>
        <v>0</v>
      </c>
      <c r="F367" s="45">
        <f ca="1">(Egresos!E193)</f>
        <v>0</v>
      </c>
      <c r="G367" s="163">
        <f>(Egresos!F193)</f>
        <v>0</v>
      </c>
      <c r="H367" s="164"/>
    </row>
    <row r="368" spans="1:8" outlineLevel="2" x14ac:dyDescent="0.25">
      <c r="A368" s="30" t="str">
        <f>[1]Egresos!A196</f>
        <v>EEE.21.02.004.007.000</v>
      </c>
      <c r="B368" s="42"/>
      <c r="C368" s="43" t="str">
        <f>[1]Egresos!B196</f>
        <v>Comisiones de Servicios en el Exterior</v>
      </c>
      <c r="D368" s="44">
        <f>(Egresos!C194)</f>
        <v>0</v>
      </c>
      <c r="E368" s="44">
        <f>(Egresos!D194)</f>
        <v>0</v>
      </c>
      <c r="F368" s="45">
        <f ca="1">(Egresos!E194)</f>
        <v>0</v>
      </c>
      <c r="G368" s="163">
        <f>(Egresos!F194)</f>
        <v>0</v>
      </c>
      <c r="H368" s="164"/>
    </row>
    <row r="369" spans="1:8" outlineLevel="2" x14ac:dyDescent="0.25">
      <c r="A369" s="30" t="str">
        <f>[1]Egresos!A197</f>
        <v>EEE.21.02.005.000.000</v>
      </c>
      <c r="B369" s="42"/>
      <c r="C369" s="43" t="str">
        <f>[1]Egresos!B197</f>
        <v>Aguinaldos y Bonos</v>
      </c>
      <c r="D369" s="44">
        <f>(Egresos!C195)</f>
        <v>0</v>
      </c>
      <c r="E369" s="44">
        <f>(Egresos!D195)</f>
        <v>0</v>
      </c>
      <c r="F369" s="45">
        <f ca="1">(Egresos!E195)</f>
        <v>0</v>
      </c>
      <c r="G369" s="163">
        <f ca="1">(Egresos!F195)</f>
        <v>0</v>
      </c>
      <c r="H369" s="164"/>
    </row>
    <row r="370" spans="1:8" outlineLevel="2" x14ac:dyDescent="0.25">
      <c r="A370" s="30" t="str">
        <f>[1]Egresos!A198</f>
        <v>EEE.21.02.005.001.000</v>
      </c>
      <c r="B370" s="42"/>
      <c r="C370" s="43" t="str">
        <f>[1]Egresos!B198</f>
        <v>Aguinaldos</v>
      </c>
      <c r="D370" s="44">
        <f>(Egresos!C196)</f>
        <v>0</v>
      </c>
      <c r="E370" s="44">
        <f>(Egresos!D196)</f>
        <v>0</v>
      </c>
      <c r="F370" s="45">
        <f ca="1">(Egresos!E196)</f>
        <v>0</v>
      </c>
      <c r="G370" s="163">
        <f ca="1">(Egresos!F196)</f>
        <v>0</v>
      </c>
      <c r="H370" s="164"/>
    </row>
    <row r="371" spans="1:8" outlineLevel="2" x14ac:dyDescent="0.25">
      <c r="A371" s="30" t="str">
        <f>[1]Egresos!A199</f>
        <v>EEE.21.02.005.001.001</v>
      </c>
      <c r="B371" s="42"/>
      <c r="C371" s="43" t="str">
        <f>[1]Egresos!B199</f>
        <v>Aguinaldo de Fiestras Patrias</v>
      </c>
      <c r="D371" s="44">
        <f>(Egresos!C197)</f>
        <v>0</v>
      </c>
      <c r="E371" s="44">
        <f>(Egresos!D197)</f>
        <v>0</v>
      </c>
      <c r="F371" s="45">
        <f ca="1">(Egresos!E197)</f>
        <v>0</v>
      </c>
      <c r="G371" s="163">
        <f ca="1">(Egresos!F197)</f>
        <v>0</v>
      </c>
      <c r="H371" s="164"/>
    </row>
    <row r="372" spans="1:8" outlineLevel="2" x14ac:dyDescent="0.25">
      <c r="A372" s="30" t="str">
        <f>[1]Egresos!A200</f>
        <v>EEE.21.02.005.001.002</v>
      </c>
      <c r="B372" s="42"/>
      <c r="C372" s="43" t="str">
        <f>[1]Egresos!B200</f>
        <v>Aguinaldo de Navidad</v>
      </c>
      <c r="D372" s="44">
        <f>(Egresos!C198)</f>
        <v>0</v>
      </c>
      <c r="E372" s="44">
        <f>(Egresos!D198)</f>
        <v>0</v>
      </c>
      <c r="F372" s="45">
        <f ca="1">(Egresos!E198)</f>
        <v>0</v>
      </c>
      <c r="G372" s="163">
        <f ca="1">(Egresos!F198)</f>
        <v>0</v>
      </c>
      <c r="H372" s="164"/>
    </row>
    <row r="373" spans="1:8" outlineLevel="2" x14ac:dyDescent="0.25">
      <c r="A373" s="30" t="str">
        <f>[1]Egresos!A201</f>
        <v>EEE.21.02.005.002.000</v>
      </c>
      <c r="B373" s="42"/>
      <c r="C373" s="43" t="str">
        <f>[1]Egresos!B201</f>
        <v>Bono de Escolaridad</v>
      </c>
      <c r="D373" s="44">
        <f>(Egresos!C199)</f>
        <v>0</v>
      </c>
      <c r="E373" s="44">
        <f>(Egresos!D199)</f>
        <v>0</v>
      </c>
      <c r="F373" s="45">
        <f ca="1">(Egresos!E199)</f>
        <v>0</v>
      </c>
      <c r="G373" s="163">
        <f ca="1">(Egresos!F199)</f>
        <v>0</v>
      </c>
      <c r="H373" s="164"/>
    </row>
    <row r="374" spans="1:8" outlineLevel="2" x14ac:dyDescent="0.25">
      <c r="A374" s="30" t="str">
        <f>[1]Egresos!A202</f>
        <v>EEE.21.02.005.003.000</v>
      </c>
      <c r="B374" s="42"/>
      <c r="C374" s="43" t="str">
        <f>[1]Egresos!B202</f>
        <v>Bonos Especiales</v>
      </c>
      <c r="D374" s="44">
        <f>(Egresos!C200)</f>
        <v>0</v>
      </c>
      <c r="E374" s="44">
        <f>(Egresos!D200)</f>
        <v>0</v>
      </c>
      <c r="F374" s="45">
        <f ca="1">(Egresos!E200)</f>
        <v>0</v>
      </c>
      <c r="G374" s="163">
        <f ca="1">(Egresos!F200)</f>
        <v>0</v>
      </c>
      <c r="H374" s="164"/>
    </row>
    <row r="375" spans="1:8" outlineLevel="1" x14ac:dyDescent="0.25">
      <c r="A375" s="30" t="str">
        <f>[1]Egresos!A203</f>
        <v>EEE.21.02.005.003.001</v>
      </c>
      <c r="B375" s="42"/>
      <c r="C375" s="43" t="str">
        <f>[1]Egresos!B203</f>
        <v>Bono Extraordinario Anual</v>
      </c>
      <c r="D375" s="44">
        <f>(Egresos!C201)</f>
        <v>0</v>
      </c>
      <c r="E375" s="44">
        <f>(Egresos!D201)</f>
        <v>0</v>
      </c>
      <c r="F375" s="45">
        <f ca="1">(Egresos!E201)</f>
        <v>0</v>
      </c>
      <c r="G375" s="163">
        <f ca="1">(Egresos!F201)</f>
        <v>0</v>
      </c>
      <c r="H375" s="164"/>
    </row>
    <row r="376" spans="1:8" outlineLevel="2" x14ac:dyDescent="0.25">
      <c r="A376" s="30" t="str">
        <f>[1]Egresos!A204</f>
        <v>EEE.21.02.005.004.000</v>
      </c>
      <c r="B376" s="42"/>
      <c r="C376" s="43" t="str">
        <f>[1]Egresos!B204</f>
        <v>Bonificación Adicional al Bono de Escolaridad</v>
      </c>
      <c r="D376" s="44">
        <f>(Egresos!C202)</f>
        <v>0</v>
      </c>
      <c r="E376" s="44">
        <f>(Egresos!D202)</f>
        <v>0</v>
      </c>
      <c r="F376" s="45">
        <f ca="1">(Egresos!E202)</f>
        <v>0</v>
      </c>
      <c r="G376" s="163">
        <f ca="1">(Egresos!F202)</f>
        <v>0</v>
      </c>
      <c r="H376" s="164"/>
    </row>
    <row r="377" spans="1:8" outlineLevel="2" x14ac:dyDescent="0.25">
      <c r="A377" s="30" t="str">
        <f>[1]Egresos!A205</f>
        <v>EEE.21.03.000.000.000</v>
      </c>
      <c r="B377" s="42"/>
      <c r="C377" s="43" t="str">
        <f>[1]Egresos!B205</f>
        <v>OTRAS REMUNERACIONES</v>
      </c>
      <c r="D377" s="44">
        <f>(Egresos!C203)</f>
        <v>25000</v>
      </c>
      <c r="E377" s="44">
        <f>(Egresos!D203)</f>
        <v>34324</v>
      </c>
      <c r="F377" s="45">
        <f ca="1">(Egresos!E203)</f>
        <v>82307</v>
      </c>
      <c r="G377" s="163">
        <f ca="1">(Egresos!F203)</f>
        <v>24048</v>
      </c>
      <c r="H377" s="164"/>
    </row>
    <row r="378" spans="1:8" outlineLevel="2" x14ac:dyDescent="0.25">
      <c r="A378" s="30" t="str">
        <f>[1]Egresos!A206</f>
        <v>EEE.21.03.001.000.000</v>
      </c>
      <c r="B378" s="42"/>
      <c r="C378" s="43" t="str">
        <f>[1]Egresos!B206</f>
        <v>Honorarios a Suma Alzada - Personas Naturales</v>
      </c>
      <c r="D378" s="44">
        <f>(Egresos!C204)</f>
        <v>25000</v>
      </c>
      <c r="E378" s="44">
        <f>(Egresos!D204)</f>
        <v>34324</v>
      </c>
      <c r="F378" s="45">
        <f ca="1">(Egresos!E204)</f>
        <v>10276</v>
      </c>
      <c r="G378" s="163">
        <f ca="1">(Egresos!F204)</f>
        <v>24048</v>
      </c>
      <c r="H378" s="164"/>
    </row>
    <row r="379" spans="1:8" outlineLevel="2" x14ac:dyDescent="0.25">
      <c r="A379" s="30" t="str">
        <f>[1]Egresos!A207</f>
        <v>EEE.21.03.002.000.000</v>
      </c>
      <c r="B379" s="42"/>
      <c r="C379" s="43" t="str">
        <f>[1]Egresos!B207</f>
        <v>Honorarios Asimilados a Grados</v>
      </c>
      <c r="D379" s="44">
        <f>(Egresos!C205)</f>
        <v>0</v>
      </c>
      <c r="E379" s="44">
        <f>(Egresos!D205)</f>
        <v>0</v>
      </c>
      <c r="F379" s="45">
        <f ca="1">(Egresos!E205)</f>
        <v>0</v>
      </c>
      <c r="G379" s="163">
        <f ca="1">(Egresos!F205)</f>
        <v>0</v>
      </c>
      <c r="H379" s="164"/>
    </row>
    <row r="380" spans="1:8" outlineLevel="2" x14ac:dyDescent="0.25">
      <c r="A380" s="30" t="str">
        <f>[1]Egresos!A208</f>
        <v>EEE.21.03.003.000.000</v>
      </c>
      <c r="B380" s="42"/>
      <c r="C380" s="43" t="str">
        <f>[1]Egresos!B208</f>
        <v>Jornales</v>
      </c>
      <c r="D380" s="44">
        <f>(Egresos!C206)</f>
        <v>0</v>
      </c>
      <c r="E380" s="44">
        <f>(Egresos!D206)</f>
        <v>0</v>
      </c>
      <c r="F380" s="45">
        <f ca="1">(Egresos!E206)</f>
        <v>0</v>
      </c>
      <c r="G380" s="163">
        <f ca="1">(Egresos!F206)</f>
        <v>0</v>
      </c>
      <c r="H380" s="164"/>
    </row>
    <row r="381" spans="1:8" outlineLevel="2" x14ac:dyDescent="0.25">
      <c r="A381" s="30" t="str">
        <f>[1]Egresos!A209</f>
        <v>EEE.21.03.004.000.000</v>
      </c>
      <c r="B381" s="42"/>
      <c r="C381" s="43" t="str">
        <f>[1]Egresos!B209</f>
        <v>Remuneraciones Reguladas por el Código del Trabajo</v>
      </c>
      <c r="D381" s="44">
        <f>(Egresos!C207)</f>
        <v>0</v>
      </c>
      <c r="E381" s="44">
        <f>(Egresos!D207)</f>
        <v>0</v>
      </c>
      <c r="F381" s="45">
        <f ca="1">(Egresos!E207)</f>
        <v>72031</v>
      </c>
      <c r="G381" s="163">
        <f>(Egresos!F207)</f>
        <v>0</v>
      </c>
      <c r="H381" s="164"/>
    </row>
    <row r="382" spans="1:8" outlineLevel="2" x14ac:dyDescent="0.25">
      <c r="A382" s="30" t="str">
        <f>[1]Egresos!A210</f>
        <v>EEE.21.03.004.001.000</v>
      </c>
      <c r="B382" s="42"/>
      <c r="C382" s="43" t="str">
        <f>[1]Egresos!B210</f>
        <v>Sueldos</v>
      </c>
      <c r="D382" s="44">
        <f>(Egresos!C208)</f>
        <v>0</v>
      </c>
      <c r="E382" s="44">
        <f>(Egresos!D208)</f>
        <v>0</v>
      </c>
      <c r="F382" s="45">
        <f ca="1">(Egresos!E208)</f>
        <v>72031</v>
      </c>
      <c r="G382" s="163">
        <f>(Egresos!F208)</f>
        <v>0</v>
      </c>
      <c r="H382" s="164"/>
    </row>
    <row r="383" spans="1:8" outlineLevel="2" x14ac:dyDescent="0.25">
      <c r="A383" s="30" t="str">
        <f>[1]Egresos!A211</f>
        <v>EEE.21.03.004.002.000</v>
      </c>
      <c r="B383" s="42"/>
      <c r="C383" s="43" t="str">
        <f>[1]Egresos!B211</f>
        <v>Aportes del Empleador</v>
      </c>
      <c r="D383" s="44">
        <f>(Egresos!C209)</f>
        <v>0</v>
      </c>
      <c r="E383" s="44">
        <f>(Egresos!D209)</f>
        <v>0</v>
      </c>
      <c r="F383" s="45">
        <f ca="1">(Egresos!E209)</f>
        <v>0</v>
      </c>
      <c r="G383" s="163">
        <f>(Egresos!F209)</f>
        <v>0</v>
      </c>
      <c r="H383" s="164"/>
    </row>
    <row r="384" spans="1:8" outlineLevel="2" x14ac:dyDescent="0.25">
      <c r="A384" s="30" t="str">
        <f>[1]Egresos!A212</f>
        <v>EEE.21.03.004.003.000</v>
      </c>
      <c r="B384" s="42"/>
      <c r="C384" s="43" t="str">
        <f>[1]Egresos!B212</f>
        <v>Remuneraciones Variables</v>
      </c>
      <c r="D384" s="44">
        <f>(Egresos!C210)</f>
        <v>0</v>
      </c>
      <c r="E384" s="44">
        <f>(Egresos!D210)</f>
        <v>0</v>
      </c>
      <c r="F384" s="45">
        <f ca="1">(Egresos!E210)</f>
        <v>0</v>
      </c>
      <c r="G384" s="163">
        <f>(Egresos!F210)</f>
        <v>0</v>
      </c>
      <c r="H384" s="164"/>
    </row>
    <row r="385" spans="1:8" outlineLevel="2" x14ac:dyDescent="0.25">
      <c r="A385" s="30" t="str">
        <f>[1]Egresos!A213</f>
        <v>EEE.21.03.004.004.000</v>
      </c>
      <c r="B385" s="42"/>
      <c r="C385" s="43" t="str">
        <f>[1]Egresos!B213</f>
        <v>Aguinaldos y Bonos</v>
      </c>
      <c r="D385" s="44">
        <f>(Egresos!C211)</f>
        <v>0</v>
      </c>
      <c r="E385" s="44">
        <f>(Egresos!D211)</f>
        <v>0</v>
      </c>
      <c r="F385" s="45">
        <f ca="1">(Egresos!E211)</f>
        <v>0</v>
      </c>
      <c r="G385" s="163">
        <f>(Egresos!F211)</f>
        <v>0</v>
      </c>
      <c r="H385" s="164"/>
    </row>
    <row r="386" spans="1:8" outlineLevel="2" x14ac:dyDescent="0.25">
      <c r="A386" s="30" t="str">
        <f>[1]Egresos!A214</f>
        <v>EEE.21.03.005.000.000</v>
      </c>
      <c r="B386" s="42"/>
      <c r="C386" s="43" t="str">
        <f>[1]Egresos!B214</f>
        <v>Suplencias y Reemplazos</v>
      </c>
      <c r="D386" s="44">
        <f>(Egresos!C212)</f>
        <v>0</v>
      </c>
      <c r="E386" s="44">
        <f>(Egresos!D212)</f>
        <v>0</v>
      </c>
      <c r="F386" s="45">
        <f ca="1">(Egresos!E212)</f>
        <v>0</v>
      </c>
      <c r="G386" s="163">
        <f>(Egresos!F212)</f>
        <v>0</v>
      </c>
      <c r="H386" s="164"/>
    </row>
    <row r="387" spans="1:8" outlineLevel="2" x14ac:dyDescent="0.25">
      <c r="A387" s="30" t="str">
        <f>[1]Egresos!A215</f>
        <v>EEE.21.03.006.000.000</v>
      </c>
      <c r="B387" s="42"/>
      <c r="C387" s="43" t="str">
        <f>[1]Egresos!B215</f>
        <v>Personal a Trato y/o Temporal</v>
      </c>
      <c r="D387" s="44">
        <f>(Egresos!C213)</f>
        <v>0</v>
      </c>
      <c r="E387" s="44">
        <f>(Egresos!D213)</f>
        <v>0</v>
      </c>
      <c r="F387" s="45">
        <f ca="1">(Egresos!E213)</f>
        <v>0</v>
      </c>
      <c r="G387" s="163">
        <f>(Egresos!F213)</f>
        <v>0</v>
      </c>
      <c r="H387" s="164"/>
    </row>
    <row r="388" spans="1:8" outlineLevel="2" x14ac:dyDescent="0.25">
      <c r="A388" s="30" t="str">
        <f>[1]Egresos!A216</f>
        <v>EEE.21.03.007.000.000</v>
      </c>
      <c r="B388" s="42"/>
      <c r="C388" s="43" t="str">
        <f>[1]Egresos!B216</f>
        <v>Alumnos en Práctica</v>
      </c>
      <c r="D388" s="44">
        <f>(Egresos!C214)</f>
        <v>0</v>
      </c>
      <c r="E388" s="44">
        <f>(Egresos!D214)</f>
        <v>0</v>
      </c>
      <c r="F388" s="45">
        <f ca="1">(Egresos!E214)</f>
        <v>0</v>
      </c>
      <c r="G388" s="163">
        <f>(Egresos!F214)</f>
        <v>0</v>
      </c>
      <c r="H388" s="164"/>
    </row>
    <row r="389" spans="1:8" outlineLevel="2" x14ac:dyDescent="0.25">
      <c r="A389" s="30" t="str">
        <f>[1]Egresos!A217</f>
        <v>EEE.21.03.999.000.000</v>
      </c>
      <c r="B389" s="42"/>
      <c r="C389" s="43" t="str">
        <f>[1]Egresos!B217</f>
        <v>Otras</v>
      </c>
      <c r="D389" s="44">
        <f>(Egresos!C215)</f>
        <v>0</v>
      </c>
      <c r="E389" s="44">
        <f>(Egresos!D215)</f>
        <v>0</v>
      </c>
      <c r="F389" s="45">
        <f ca="1">(Egresos!E215)</f>
        <v>0</v>
      </c>
      <c r="G389" s="163">
        <f ca="1">(Egresos!F215)</f>
        <v>0</v>
      </c>
      <c r="H389" s="164"/>
    </row>
    <row r="390" spans="1:8" outlineLevel="1" x14ac:dyDescent="0.25">
      <c r="A390" s="30" t="str">
        <f>[1]Egresos!A218</f>
        <v>EEE.21.03.999.001.000</v>
      </c>
      <c r="B390" s="42"/>
      <c r="C390" s="43" t="str">
        <f>[1]Egresos!B218</f>
        <v>Asignación Art. 1, Ley Nº19.464</v>
      </c>
      <c r="D390" s="44">
        <f>(Egresos!C216)</f>
        <v>0</v>
      </c>
      <c r="E390" s="44">
        <f>(Egresos!D216)</f>
        <v>0</v>
      </c>
      <c r="F390" s="45">
        <f ca="1">(Egresos!E216)</f>
        <v>0</v>
      </c>
      <c r="G390" s="163">
        <f ca="1">(Egresos!F216)</f>
        <v>0</v>
      </c>
      <c r="H390" s="164"/>
    </row>
    <row r="391" spans="1:8" outlineLevel="1" x14ac:dyDescent="0.25">
      <c r="A391" s="30" t="str">
        <f>[1]Egresos!A219</f>
        <v>EEE.21.03.999.999.000</v>
      </c>
      <c r="B391" s="42"/>
      <c r="C391" s="43" t="str">
        <f>[1]Egresos!B219</f>
        <v>Otras</v>
      </c>
      <c r="D391" s="44">
        <f>(Egresos!C217)</f>
        <v>0</v>
      </c>
      <c r="E391" s="44">
        <f>(Egresos!D217)</f>
        <v>0</v>
      </c>
      <c r="F391" s="45">
        <f ca="1">(Egresos!E217)</f>
        <v>0</v>
      </c>
      <c r="G391" s="163">
        <f ca="1">(Egresos!F217)</f>
        <v>0</v>
      </c>
      <c r="H391" s="164"/>
    </row>
    <row r="392" spans="1:8" outlineLevel="1" x14ac:dyDescent="0.25">
      <c r="A392" s="30" t="str">
        <f>[1]Egresos!A220</f>
        <v>EEE.21.04.000.000.000</v>
      </c>
      <c r="B392" s="42"/>
      <c r="C392" s="43" t="str">
        <f>[1]Egresos!B220</f>
        <v>OTROS GASTOS EN PERSONAL</v>
      </c>
      <c r="D392" s="44">
        <f>(Egresos!C218)</f>
        <v>0</v>
      </c>
      <c r="E392" s="44">
        <f>(Egresos!D218)</f>
        <v>0</v>
      </c>
      <c r="F392" s="45">
        <f ca="1">(Egresos!E218)</f>
        <v>0</v>
      </c>
      <c r="G392" s="163">
        <f>(Egresos!F218)</f>
        <v>0</v>
      </c>
      <c r="H392" s="164"/>
    </row>
    <row r="393" spans="1:8" outlineLevel="1" x14ac:dyDescent="0.25">
      <c r="A393" s="30" t="str">
        <f>[1]Egresos!A221</f>
        <v>EEE.21.04.001.000.000</v>
      </c>
      <c r="B393" s="42"/>
      <c r="C393" s="43" t="str">
        <f>[1]Egresos!B221</f>
        <v>Asignación de Traslado</v>
      </c>
      <c r="D393" s="44">
        <f>(Egresos!C219)</f>
        <v>0</v>
      </c>
      <c r="E393" s="44">
        <f>(Egresos!D219)</f>
        <v>0</v>
      </c>
      <c r="F393" s="45">
        <f ca="1">(Egresos!E219)</f>
        <v>0</v>
      </c>
      <c r="G393" s="163">
        <f>(Egresos!F219)</f>
        <v>0</v>
      </c>
      <c r="H393" s="164"/>
    </row>
    <row r="394" spans="1:8" outlineLevel="1" x14ac:dyDescent="0.25">
      <c r="A394" s="30" t="str">
        <f>[1]Egresos!A222</f>
        <v>EEE.21.04.001.001.000</v>
      </c>
      <c r="B394" s="42"/>
      <c r="C394" s="43" t="str">
        <f>[1]Egresos!B222</f>
        <v>Asignación por Cambio de Residencia Art. 97, letra c), Ley Nº18.883</v>
      </c>
      <c r="D394" s="44">
        <f>(Egresos!C220)</f>
        <v>0</v>
      </c>
      <c r="E394" s="44">
        <f>(Egresos!D220)</f>
        <v>0</v>
      </c>
      <c r="F394" s="45">
        <f ca="1">(Egresos!E220)</f>
        <v>0</v>
      </c>
      <c r="G394" s="163">
        <f>(Egresos!F220)</f>
        <v>0</v>
      </c>
      <c r="H394" s="164"/>
    </row>
    <row r="395" spans="1:8" outlineLevel="1" x14ac:dyDescent="0.25">
      <c r="A395" s="30" t="str">
        <f>[1]Egresos!A223</f>
        <v>EEE.21.04.003.000.000</v>
      </c>
      <c r="B395" s="42"/>
      <c r="C395" s="43" t="str">
        <f>[1]Egresos!B223</f>
        <v>Dietas a Juntas, Consejos y Comisiones</v>
      </c>
      <c r="D395" s="44">
        <f>(Egresos!C221)</f>
        <v>0</v>
      </c>
      <c r="E395" s="44">
        <f>(Egresos!D221)</f>
        <v>0</v>
      </c>
      <c r="F395" s="45">
        <f ca="1">(Egresos!E221)</f>
        <v>0</v>
      </c>
      <c r="G395" s="163">
        <f>(Egresos!F221)</f>
        <v>0</v>
      </c>
      <c r="H395" s="164"/>
    </row>
    <row r="396" spans="1:8" outlineLevel="1" x14ac:dyDescent="0.25">
      <c r="A396" s="30" t="str">
        <f>[1]Egresos!A224</f>
        <v>EEE.21.04.003.001.000</v>
      </c>
      <c r="B396" s="42"/>
      <c r="C396" s="43" t="str">
        <f>[1]Egresos!B224</f>
        <v>Dietas de Concejales</v>
      </c>
      <c r="D396" s="44">
        <f>(Egresos!C222)</f>
        <v>0</v>
      </c>
      <c r="E396" s="44">
        <f>(Egresos!D222)</f>
        <v>0</v>
      </c>
      <c r="F396" s="45">
        <f ca="1">(Egresos!E222)</f>
        <v>0</v>
      </c>
      <c r="G396" s="163">
        <f>(Egresos!F222)</f>
        <v>0</v>
      </c>
      <c r="H396" s="164"/>
    </row>
    <row r="397" spans="1:8" outlineLevel="1" x14ac:dyDescent="0.25">
      <c r="A397" s="30" t="str">
        <f>[1]Egresos!A225</f>
        <v>EEE.21.04.003.002.000</v>
      </c>
      <c r="B397" s="42"/>
      <c r="C397" s="43" t="str">
        <f>[1]Egresos!B225</f>
        <v>Gastos por Comisiones y Representaciones del Municipio</v>
      </c>
      <c r="D397" s="44">
        <f>(Egresos!C223)</f>
        <v>0</v>
      </c>
      <c r="E397" s="44">
        <f>(Egresos!D223)</f>
        <v>0</v>
      </c>
      <c r="F397" s="45">
        <f ca="1">(Egresos!E223)</f>
        <v>0</v>
      </c>
      <c r="G397" s="163">
        <f>(Egresos!F223)</f>
        <v>0</v>
      </c>
      <c r="H397" s="164"/>
    </row>
    <row r="398" spans="1:8" x14ac:dyDescent="0.25">
      <c r="A398" s="30" t="str">
        <f>[1]Egresos!A226</f>
        <v>EEE.21.04.003.003.000</v>
      </c>
      <c r="B398" s="42"/>
      <c r="C398" s="43" t="str">
        <f>[1]Egresos!B226</f>
        <v>Otros Gastos</v>
      </c>
      <c r="D398" s="44">
        <f>(Egresos!C224)</f>
        <v>0</v>
      </c>
      <c r="E398" s="44">
        <f>(Egresos!D224)</f>
        <v>0</v>
      </c>
      <c r="F398" s="45">
        <f ca="1">(Egresos!E224)</f>
        <v>0</v>
      </c>
      <c r="G398" s="163">
        <f>(Egresos!F224)</f>
        <v>0</v>
      </c>
      <c r="H398" s="164"/>
    </row>
    <row r="399" spans="1:8" outlineLevel="1" x14ac:dyDescent="0.25">
      <c r="A399" s="30" t="str">
        <f>[1]Egresos!A227</f>
        <v>EEE.21.04.004.000.000</v>
      </c>
      <c r="B399" s="42"/>
      <c r="C399" s="43" t="str">
        <f>[1]Egresos!B227</f>
        <v>Prestaciones de Servicios en Programas Comunitarios</v>
      </c>
      <c r="D399" s="44">
        <f>(Egresos!C225)</f>
        <v>0</v>
      </c>
      <c r="E399" s="44">
        <f>(Egresos!D225)</f>
        <v>0</v>
      </c>
      <c r="F399" s="45">
        <f ca="1">(Egresos!E225)</f>
        <v>0</v>
      </c>
      <c r="G399" s="163">
        <f>(Egresos!F225)</f>
        <v>0</v>
      </c>
      <c r="H399" s="164"/>
    </row>
    <row r="400" spans="1:8" outlineLevel="1" x14ac:dyDescent="0.25">
      <c r="A400" s="30" t="str">
        <f>[1]Egresos!A228</f>
        <v>EEE.22.00.000.000.000</v>
      </c>
      <c r="B400" s="42"/>
      <c r="C400" s="43" t="str">
        <f>[1]Egresos!B228</f>
        <v>CxP BIENES Y SERVICIOS DE CONSUMO</v>
      </c>
      <c r="D400" s="44">
        <f>(Egresos!C226)</f>
        <v>139669</v>
      </c>
      <c r="E400" s="44">
        <f>(Egresos!D226)</f>
        <v>223448</v>
      </c>
      <c r="F400" s="45">
        <f ca="1">(Egresos!E226)</f>
        <v>50143</v>
      </c>
      <c r="G400" s="163">
        <f ca="1">(Egresos!F226)</f>
        <v>173305</v>
      </c>
      <c r="H400" s="164"/>
    </row>
    <row r="401" spans="1:8" outlineLevel="1" x14ac:dyDescent="0.25">
      <c r="A401" s="30" t="str">
        <f>[1]Egresos!A229</f>
        <v>EEE.22.01.000.000.000</v>
      </c>
      <c r="B401" s="42"/>
      <c r="C401" s="43" t="str">
        <f>[1]Egresos!B229</f>
        <v>ALIMENTOS Y BEBIDAS</v>
      </c>
      <c r="D401" s="44">
        <f>(Egresos!C227)</f>
        <v>6000</v>
      </c>
      <c r="E401" s="44">
        <f>(Egresos!D227)</f>
        <v>12840</v>
      </c>
      <c r="F401" s="45">
        <f ca="1">(Egresos!E227)</f>
        <v>3551</v>
      </c>
      <c r="G401" s="163">
        <f ca="1">(Egresos!F227)</f>
        <v>9289</v>
      </c>
      <c r="H401" s="164"/>
    </row>
    <row r="402" spans="1:8" outlineLevel="1" x14ac:dyDescent="0.25">
      <c r="A402" s="30" t="str">
        <f>[1]Egresos!A230</f>
        <v>EEE.22.01.001.000.000</v>
      </c>
      <c r="B402" s="42"/>
      <c r="C402" s="43" t="str">
        <f>[1]Egresos!B230</f>
        <v xml:space="preserve">Para Personas </v>
      </c>
      <c r="D402" s="44">
        <f>(Egresos!C228)</f>
        <v>6000</v>
      </c>
      <c r="E402" s="44">
        <f>(Egresos!D228)</f>
        <v>12840</v>
      </c>
      <c r="F402" s="45">
        <f ca="1">(Egresos!E228)</f>
        <v>3551</v>
      </c>
      <c r="G402" s="163">
        <f ca="1">(Egresos!F228)</f>
        <v>9289</v>
      </c>
      <c r="H402" s="164"/>
    </row>
    <row r="403" spans="1:8" outlineLevel="1" x14ac:dyDescent="0.25">
      <c r="A403" s="30" t="str">
        <f>[1]Egresos!A231</f>
        <v>EEE.22.01.002.000.000</v>
      </c>
      <c r="B403" s="42"/>
      <c r="C403" s="43" t="str">
        <f>[1]Egresos!B231</f>
        <v>Para Animales</v>
      </c>
      <c r="D403" s="44">
        <f>(Egresos!C229)</f>
        <v>0</v>
      </c>
      <c r="E403" s="44">
        <f>(Egresos!D229)</f>
        <v>0</v>
      </c>
      <c r="F403" s="45">
        <f ca="1">(Egresos!E229)</f>
        <v>0</v>
      </c>
      <c r="G403" s="163">
        <f ca="1">(Egresos!F229)</f>
        <v>0</v>
      </c>
      <c r="H403" s="164"/>
    </row>
    <row r="404" spans="1:8" outlineLevel="1" x14ac:dyDescent="0.25">
      <c r="A404" s="30" t="str">
        <f>[1]Egresos!A232</f>
        <v>EEE.22.02.000.000.000</v>
      </c>
      <c r="B404" s="42"/>
      <c r="C404" s="43" t="str">
        <f>[1]Egresos!B232</f>
        <v>TEXTILES, VESTUARIO Y CALZADO</v>
      </c>
      <c r="D404" s="44">
        <f>(Egresos!C230)</f>
        <v>1200</v>
      </c>
      <c r="E404" s="44">
        <f>(Egresos!D230)</f>
        <v>4004</v>
      </c>
      <c r="F404" s="45">
        <f ca="1">(Egresos!E230)</f>
        <v>0</v>
      </c>
      <c r="G404" s="163">
        <f ca="1">(Egresos!F230)</f>
        <v>4004</v>
      </c>
      <c r="H404" s="164"/>
    </row>
    <row r="405" spans="1:8" outlineLevel="1" x14ac:dyDescent="0.25">
      <c r="A405" s="30" t="str">
        <f>[1]Egresos!A233</f>
        <v>EEE.22.02.001.000.000</v>
      </c>
      <c r="B405" s="42"/>
      <c r="C405" s="43" t="str">
        <f>[1]Egresos!B233</f>
        <v>Textiles y Acabados Textiles</v>
      </c>
      <c r="D405" s="44">
        <f>(Egresos!C231)</f>
        <v>0</v>
      </c>
      <c r="E405" s="44">
        <f>(Egresos!D231)</f>
        <v>0</v>
      </c>
      <c r="F405" s="45">
        <f ca="1">(Egresos!E231)</f>
        <v>0</v>
      </c>
      <c r="G405" s="163">
        <f>(Egresos!F231)</f>
        <v>0</v>
      </c>
      <c r="H405" s="164"/>
    </row>
    <row r="406" spans="1:8" outlineLevel="1" x14ac:dyDescent="0.25">
      <c r="A406" s="30" t="str">
        <f>[1]Egresos!A234</f>
        <v>EEE.22.02.002.000.000</v>
      </c>
      <c r="B406" s="42"/>
      <c r="C406" s="43" t="str">
        <f>[1]Egresos!B234</f>
        <v>Vestuario, Accesorios y Prendas Diversas</v>
      </c>
      <c r="D406" s="44">
        <f>(Egresos!C232)</f>
        <v>1200</v>
      </c>
      <c r="E406" s="44">
        <f>(Egresos!D232)</f>
        <v>4004</v>
      </c>
      <c r="F406" s="45">
        <f ca="1">(Egresos!E232)</f>
        <v>0</v>
      </c>
      <c r="G406" s="163">
        <f ca="1">(Egresos!F232)</f>
        <v>4004</v>
      </c>
      <c r="H406" s="164"/>
    </row>
    <row r="407" spans="1:8" outlineLevel="1" x14ac:dyDescent="0.25">
      <c r="A407" s="30" t="str">
        <f>[1]Egresos!A235</f>
        <v>EEE.22.02.003.000.000</v>
      </c>
      <c r="B407" s="42"/>
      <c r="C407" s="43" t="str">
        <f>[1]Egresos!B235</f>
        <v>Calzado</v>
      </c>
      <c r="D407" s="44">
        <f>(Egresos!C233)</f>
        <v>0</v>
      </c>
      <c r="E407" s="44">
        <f>(Egresos!D233)</f>
        <v>0</v>
      </c>
      <c r="F407" s="45">
        <f ca="1">(Egresos!E233)</f>
        <v>0</v>
      </c>
      <c r="G407" s="163">
        <f>(Egresos!F233)</f>
        <v>0</v>
      </c>
      <c r="H407" s="164"/>
    </row>
    <row r="408" spans="1:8" outlineLevel="1" x14ac:dyDescent="0.25">
      <c r="A408" s="30" t="str">
        <f>[1]Egresos!A236</f>
        <v>EEE.22.03.000.000.000</v>
      </c>
      <c r="B408" s="42"/>
      <c r="C408" s="43" t="str">
        <f>[1]Egresos!B236</f>
        <v>COMBUSTIBLES Y LUBRICANTES</v>
      </c>
      <c r="D408" s="44">
        <f>(Egresos!C234)</f>
        <v>0</v>
      </c>
      <c r="E408" s="44">
        <f>(Egresos!D234)</f>
        <v>0</v>
      </c>
      <c r="F408" s="45">
        <f ca="1">(Egresos!E234)</f>
        <v>0</v>
      </c>
      <c r="G408" s="163">
        <f ca="1">(Egresos!F234)</f>
        <v>0</v>
      </c>
      <c r="H408" s="164"/>
    </row>
    <row r="409" spans="1:8" outlineLevel="1" x14ac:dyDescent="0.25">
      <c r="A409" s="30" t="str">
        <f>[1]Egresos!A237</f>
        <v>EEE.22.03.001.000.000</v>
      </c>
      <c r="B409" s="42"/>
      <c r="C409" s="43" t="str">
        <f>[1]Egresos!B237</f>
        <v>Para Vehículos</v>
      </c>
      <c r="D409" s="44">
        <f>(Egresos!C235)</f>
        <v>0</v>
      </c>
      <c r="E409" s="44">
        <f>(Egresos!D235)</f>
        <v>0</v>
      </c>
      <c r="F409" s="45">
        <f ca="1">(Egresos!E235)</f>
        <v>0</v>
      </c>
      <c r="G409" s="163">
        <f ca="1">(Egresos!F235)</f>
        <v>0</v>
      </c>
      <c r="H409" s="164"/>
    </row>
    <row r="410" spans="1:8" outlineLevel="1" x14ac:dyDescent="0.25">
      <c r="A410" s="30" t="str">
        <f>[1]Egresos!A238</f>
        <v>EEE.22.03.002.000.000</v>
      </c>
      <c r="B410" s="42"/>
      <c r="C410" s="43" t="str">
        <f>[1]Egresos!B238</f>
        <v>Para Maquinar., Equipos de Prod., Tracción y Elevación</v>
      </c>
      <c r="D410" s="44">
        <f>(Egresos!C236)</f>
        <v>0</v>
      </c>
      <c r="E410" s="44">
        <f>(Egresos!D236)</f>
        <v>0</v>
      </c>
      <c r="F410" s="45">
        <f ca="1">(Egresos!E236)</f>
        <v>0</v>
      </c>
      <c r="G410" s="163">
        <f ca="1">(Egresos!F236)</f>
        <v>0</v>
      </c>
      <c r="H410" s="164"/>
    </row>
    <row r="411" spans="1:8" outlineLevel="1" x14ac:dyDescent="0.25">
      <c r="A411" s="30" t="str">
        <f>[1]Egresos!A239</f>
        <v>EEE.22.03.003.000.000</v>
      </c>
      <c r="B411" s="42"/>
      <c r="C411" s="43" t="str">
        <f>[1]Egresos!B239</f>
        <v>Para Calefacción</v>
      </c>
      <c r="D411" s="44">
        <f>(Egresos!C237)</f>
        <v>0</v>
      </c>
      <c r="E411" s="44">
        <f>(Egresos!D237)</f>
        <v>0</v>
      </c>
      <c r="F411" s="45">
        <f ca="1">(Egresos!E237)</f>
        <v>0</v>
      </c>
      <c r="G411" s="163">
        <f ca="1">(Egresos!F237)</f>
        <v>0</v>
      </c>
      <c r="H411" s="164"/>
    </row>
    <row r="412" spans="1:8" outlineLevel="1" x14ac:dyDescent="0.25">
      <c r="A412" s="30" t="str">
        <f>[1]Egresos!A240</f>
        <v>EEE.22.03.999.000.000</v>
      </c>
      <c r="B412" s="42"/>
      <c r="C412" s="43" t="str">
        <f>[1]Egresos!B240</f>
        <v>Para Otros</v>
      </c>
      <c r="D412" s="44">
        <f>(Egresos!C238)</f>
        <v>0</v>
      </c>
      <c r="E412" s="44">
        <f>(Egresos!D238)</f>
        <v>0</v>
      </c>
      <c r="F412" s="45">
        <f ca="1">(Egresos!E238)</f>
        <v>0</v>
      </c>
      <c r="G412" s="163">
        <f>(Egresos!F238)</f>
        <v>0</v>
      </c>
      <c r="H412" s="164"/>
    </row>
    <row r="413" spans="1:8" outlineLevel="1" x14ac:dyDescent="0.25">
      <c r="A413" s="30" t="str">
        <f>[1]Egresos!A241</f>
        <v>EEE.22.04.000.000.000</v>
      </c>
      <c r="B413" s="42"/>
      <c r="C413" s="43" t="str">
        <f>[1]Egresos!B241</f>
        <v>MATERIALES DE USO O CONSUMO</v>
      </c>
      <c r="D413" s="44">
        <f>(Egresos!C239)</f>
        <v>21747</v>
      </c>
      <c r="E413" s="44">
        <f>(Egresos!D239)</f>
        <v>51160</v>
      </c>
      <c r="F413" s="45">
        <f ca="1">(Egresos!E239)</f>
        <v>15123</v>
      </c>
      <c r="G413" s="163">
        <f ca="1">(Egresos!F239)</f>
        <v>36037</v>
      </c>
      <c r="H413" s="164"/>
    </row>
    <row r="414" spans="1:8" outlineLevel="1" x14ac:dyDescent="0.25">
      <c r="A414" s="30" t="str">
        <f>[1]Egresos!A242</f>
        <v>EEE.22.04.001.000.000</v>
      </c>
      <c r="B414" s="42"/>
      <c r="C414" s="43" t="str">
        <f>[1]Egresos!B242</f>
        <v>Materiales de Oficina</v>
      </c>
      <c r="D414" s="44">
        <f>(Egresos!C240)</f>
        <v>6000</v>
      </c>
      <c r="E414" s="44">
        <f>(Egresos!D240)</f>
        <v>7008</v>
      </c>
      <c r="F414" s="45">
        <f ca="1">(Egresos!E240)</f>
        <v>4554</v>
      </c>
      <c r="G414" s="163">
        <f ca="1">(Egresos!F240)</f>
        <v>2454</v>
      </c>
      <c r="H414" s="164"/>
    </row>
    <row r="415" spans="1:8" outlineLevel="1" x14ac:dyDescent="0.25">
      <c r="A415" s="30" t="str">
        <f>[1]Egresos!A243</f>
        <v>EEE.22.04.002.000.000</v>
      </c>
      <c r="B415" s="42"/>
      <c r="C415" s="43" t="str">
        <f>[1]Egresos!B243</f>
        <v>Textos y Otros Materiales de Enseñanza</v>
      </c>
      <c r="D415" s="44">
        <f>(Egresos!C241)</f>
        <v>4500</v>
      </c>
      <c r="E415" s="44">
        <f>(Egresos!D241)</f>
        <v>3464</v>
      </c>
      <c r="F415" s="45">
        <f ca="1">(Egresos!E241)</f>
        <v>336</v>
      </c>
      <c r="G415" s="163">
        <f ca="1">(Egresos!F241)</f>
        <v>3128</v>
      </c>
      <c r="H415" s="164"/>
    </row>
    <row r="416" spans="1:8" outlineLevel="1" x14ac:dyDescent="0.25">
      <c r="A416" s="30" t="str">
        <f>[1]Egresos!A244</f>
        <v>EEE.22.04.003.000.000</v>
      </c>
      <c r="B416" s="42"/>
      <c r="C416" s="43" t="str">
        <f>[1]Egresos!B244</f>
        <v>Productos Químicos</v>
      </c>
      <c r="D416" s="44">
        <f>(Egresos!C242)</f>
        <v>1347</v>
      </c>
      <c r="E416" s="44">
        <f>(Egresos!D242)</f>
        <v>1880</v>
      </c>
      <c r="F416" s="45">
        <f ca="1">(Egresos!E242)</f>
        <v>0</v>
      </c>
      <c r="G416" s="163">
        <f ca="1">(Egresos!F242)</f>
        <v>1880</v>
      </c>
      <c r="H416" s="164"/>
    </row>
    <row r="417" spans="1:8" outlineLevel="1" x14ac:dyDescent="0.25">
      <c r="A417" s="30" t="str">
        <f>[1]Egresos!A245</f>
        <v>EEE.22.04.004.000.000</v>
      </c>
      <c r="B417" s="42"/>
      <c r="C417" s="43" t="str">
        <f>[1]Egresos!B245</f>
        <v>Productos Farmacéuticos</v>
      </c>
      <c r="D417" s="44">
        <f>(Egresos!C243)</f>
        <v>400</v>
      </c>
      <c r="E417" s="44">
        <f>(Egresos!D243)</f>
        <v>0</v>
      </c>
      <c r="F417" s="45">
        <f ca="1">(Egresos!E243)</f>
        <v>0</v>
      </c>
      <c r="G417" s="163">
        <f ca="1">(Egresos!F243)</f>
        <v>0</v>
      </c>
      <c r="H417" s="164"/>
    </row>
    <row r="418" spans="1:8" outlineLevel="1" x14ac:dyDescent="0.25">
      <c r="A418" s="30" t="str">
        <f>[1]Egresos!A246</f>
        <v>EEE.22.04.005.000.000</v>
      </c>
      <c r="B418" s="42"/>
      <c r="C418" s="43" t="str">
        <f>[1]Egresos!B246</f>
        <v>Materiales y Utiles Quirúrgicos</v>
      </c>
      <c r="D418" s="44">
        <f>(Egresos!C244)</f>
        <v>0</v>
      </c>
      <c r="E418" s="44">
        <f>(Egresos!D244)</f>
        <v>0</v>
      </c>
      <c r="F418" s="45">
        <f ca="1">(Egresos!E244)</f>
        <v>500</v>
      </c>
      <c r="G418" s="163">
        <f ca="1">(Egresos!F244)</f>
        <v>-500</v>
      </c>
      <c r="H418" s="164"/>
    </row>
    <row r="419" spans="1:8" outlineLevel="1" x14ac:dyDescent="0.25">
      <c r="A419" s="30" t="str">
        <f>[1]Egresos!A247</f>
        <v>EEE.22.04.006.000.000</v>
      </c>
      <c r="B419" s="42"/>
      <c r="C419" s="43" t="str">
        <f>[1]Egresos!B247</f>
        <v>Fertilizantes, Insecticidas, Fungicidas y Otros</v>
      </c>
      <c r="D419" s="44">
        <f>(Egresos!C245)</f>
        <v>0</v>
      </c>
      <c r="E419" s="44">
        <f>(Egresos!D245)</f>
        <v>0</v>
      </c>
      <c r="F419" s="45">
        <f ca="1">(Egresos!E245)</f>
        <v>0</v>
      </c>
      <c r="G419" s="163">
        <f ca="1">(Egresos!F245)</f>
        <v>0</v>
      </c>
      <c r="H419" s="164"/>
    </row>
    <row r="420" spans="1:8" outlineLevel="1" x14ac:dyDescent="0.25">
      <c r="A420" s="30" t="str">
        <f>[1]Egresos!A248</f>
        <v>EEE.22.04.007.000.000</v>
      </c>
      <c r="B420" s="42"/>
      <c r="C420" s="43" t="str">
        <f>[1]Egresos!B248</f>
        <v>Materiales y Utiles de Aseo</v>
      </c>
      <c r="D420" s="44">
        <f>(Egresos!C246)</f>
        <v>3500</v>
      </c>
      <c r="E420" s="44">
        <f>(Egresos!D246)</f>
        <v>12348</v>
      </c>
      <c r="F420" s="45">
        <f ca="1">(Egresos!E246)</f>
        <v>6339</v>
      </c>
      <c r="G420" s="163">
        <f ca="1">(Egresos!F246)</f>
        <v>6009</v>
      </c>
      <c r="H420" s="164"/>
    </row>
    <row r="421" spans="1:8" outlineLevel="1" x14ac:dyDescent="0.25">
      <c r="A421" s="30" t="str">
        <f>[1]Egresos!A249</f>
        <v>EEE.22.04.008.000.000</v>
      </c>
      <c r="B421" s="42"/>
      <c r="C421" s="43" t="str">
        <f>[1]Egresos!B249</f>
        <v>Menaje para Oficina, Casino y Otros</v>
      </c>
      <c r="D421" s="44">
        <f>(Egresos!C247)</f>
        <v>0</v>
      </c>
      <c r="E421" s="44">
        <f>(Egresos!D247)</f>
        <v>0</v>
      </c>
      <c r="F421" s="45">
        <f ca="1">(Egresos!E247)</f>
        <v>0</v>
      </c>
      <c r="G421" s="163">
        <f ca="1">(Egresos!F247)</f>
        <v>0</v>
      </c>
      <c r="H421" s="164"/>
    </row>
    <row r="422" spans="1:8" outlineLevel="1" x14ac:dyDescent="0.25">
      <c r="A422" s="30" t="str">
        <f>[1]Egresos!A250</f>
        <v>EEE.22.04.009.000.000</v>
      </c>
      <c r="B422" s="42"/>
      <c r="C422" s="43" t="str">
        <f>[1]Egresos!B250</f>
        <v>Insumos, Repuestos y Accesorios Computacionales</v>
      </c>
      <c r="D422" s="44">
        <f>(Egresos!C248)</f>
        <v>1000</v>
      </c>
      <c r="E422" s="44">
        <f>(Egresos!D248)</f>
        <v>2445</v>
      </c>
      <c r="F422" s="45">
        <f ca="1">(Egresos!E248)</f>
        <v>129</v>
      </c>
      <c r="G422" s="163">
        <f ca="1">(Egresos!F248)</f>
        <v>2316</v>
      </c>
      <c r="H422" s="164"/>
    </row>
    <row r="423" spans="1:8" outlineLevel="1" x14ac:dyDescent="0.25">
      <c r="A423" s="30" t="str">
        <f>[1]Egresos!A251</f>
        <v>EEE.22.04.010.000.000</v>
      </c>
      <c r="B423" s="42"/>
      <c r="C423" s="43" t="str">
        <f>[1]Egresos!B251</f>
        <v xml:space="preserve">Materiales para Mantenim. y Reparaciones de Inmuebles </v>
      </c>
      <c r="D423" s="44">
        <f>(Egresos!C249)</f>
        <v>4000</v>
      </c>
      <c r="E423" s="44">
        <f>(Egresos!D249)</f>
        <v>15672</v>
      </c>
      <c r="F423" s="45">
        <f ca="1">(Egresos!E249)</f>
        <v>0</v>
      </c>
      <c r="G423" s="163">
        <f ca="1">(Egresos!F249)</f>
        <v>15672</v>
      </c>
      <c r="H423" s="164"/>
    </row>
    <row r="424" spans="1:8" outlineLevel="1" x14ac:dyDescent="0.25">
      <c r="A424" s="30" t="str">
        <f>[1]Egresos!A252</f>
        <v>EEE.22.04.011.000.000</v>
      </c>
      <c r="B424" s="42"/>
      <c r="C424" s="43" t="str">
        <f>[1]Egresos!B252</f>
        <v>Repuestos y  Acces. para Manten. y Repar. de Vehículos</v>
      </c>
      <c r="D424" s="44">
        <f>(Egresos!C250)</f>
        <v>0</v>
      </c>
      <c r="E424" s="44">
        <f>(Egresos!D250)</f>
        <v>0</v>
      </c>
      <c r="F424" s="45">
        <f ca="1">(Egresos!E250)</f>
        <v>0</v>
      </c>
      <c r="G424" s="163">
        <f ca="1">(Egresos!F250)</f>
        <v>0</v>
      </c>
      <c r="H424" s="164"/>
    </row>
    <row r="425" spans="1:8" outlineLevel="1" x14ac:dyDescent="0.25">
      <c r="A425" s="30" t="str">
        <f>[1]Egresos!A253</f>
        <v>EEE.22.04.012.000.000</v>
      </c>
      <c r="B425" s="42"/>
      <c r="C425" s="43" t="str">
        <f>[1]Egresos!B253</f>
        <v>Otros Materiales, Repuestos y Utiles Diversos</v>
      </c>
      <c r="D425" s="44">
        <f>(Egresos!C251)</f>
        <v>0</v>
      </c>
      <c r="E425" s="44">
        <f>(Egresos!D251)</f>
        <v>0</v>
      </c>
      <c r="F425" s="45">
        <f ca="1">(Egresos!E251)</f>
        <v>0</v>
      </c>
      <c r="G425" s="163">
        <f ca="1">(Egresos!F251)</f>
        <v>0</v>
      </c>
      <c r="H425" s="164"/>
    </row>
    <row r="426" spans="1:8" outlineLevel="1" x14ac:dyDescent="0.25">
      <c r="A426" s="30" t="str">
        <f>[1]Egresos!A254</f>
        <v>EEE.22.04.013.000.000</v>
      </c>
      <c r="B426" s="42"/>
      <c r="C426" s="43" t="str">
        <f>[1]Egresos!B254</f>
        <v>Equipos Menores</v>
      </c>
      <c r="D426" s="44">
        <f>(Egresos!C252)</f>
        <v>1000</v>
      </c>
      <c r="E426" s="44">
        <f>(Egresos!D252)</f>
        <v>3460</v>
      </c>
      <c r="F426" s="45">
        <f ca="1">(Egresos!E252)</f>
        <v>2321</v>
      </c>
      <c r="G426" s="163">
        <f ca="1">(Egresos!F252)</f>
        <v>1139</v>
      </c>
      <c r="H426" s="164"/>
    </row>
    <row r="427" spans="1:8" outlineLevel="1" x14ac:dyDescent="0.25">
      <c r="A427" s="30" t="str">
        <f>[1]Egresos!A255</f>
        <v>EEE.22.04.014.000.000</v>
      </c>
      <c r="B427" s="42"/>
      <c r="C427" s="43" t="str">
        <f>[1]Egresos!B255</f>
        <v>Productos Elaborados de Cuero, Caucho y Plásticos</v>
      </c>
      <c r="D427" s="44">
        <f>(Egresos!C253)</f>
        <v>0</v>
      </c>
      <c r="E427" s="44">
        <f>(Egresos!D253)</f>
        <v>0</v>
      </c>
      <c r="F427" s="45">
        <f ca="1">(Egresos!E253)</f>
        <v>0</v>
      </c>
      <c r="G427" s="163">
        <f ca="1">(Egresos!F253)</f>
        <v>0</v>
      </c>
      <c r="H427" s="164"/>
    </row>
    <row r="428" spans="1:8" outlineLevel="1" x14ac:dyDescent="0.25">
      <c r="A428" s="30" t="str">
        <f>[1]Egresos!A256</f>
        <v>EEE.22.04.015.000.000</v>
      </c>
      <c r="B428" s="42"/>
      <c r="C428" s="43" t="str">
        <f>[1]Egresos!B256</f>
        <v>Productos Agropecuarios y Forestales</v>
      </c>
      <c r="D428" s="44">
        <f>(Egresos!C254)</f>
        <v>0</v>
      </c>
      <c r="E428" s="44">
        <f>(Egresos!D254)</f>
        <v>0</v>
      </c>
      <c r="F428" s="45">
        <f ca="1">(Egresos!E254)</f>
        <v>0</v>
      </c>
      <c r="G428" s="163">
        <f ca="1">(Egresos!F254)</f>
        <v>0</v>
      </c>
      <c r="H428" s="164"/>
    </row>
    <row r="429" spans="1:8" outlineLevel="1" x14ac:dyDescent="0.25">
      <c r="A429" s="30" t="str">
        <f>[1]Egresos!A257</f>
        <v>EEE.22.04.016.000.000</v>
      </c>
      <c r="B429" s="42"/>
      <c r="C429" s="43" t="str">
        <f>[1]Egresos!B257</f>
        <v>Materias Primas y Semielaboradas</v>
      </c>
      <c r="D429" s="44">
        <f>(Egresos!C255)</f>
        <v>0</v>
      </c>
      <c r="E429" s="44">
        <f>(Egresos!D255)</f>
        <v>0</v>
      </c>
      <c r="F429" s="45">
        <f ca="1">(Egresos!E255)</f>
        <v>0</v>
      </c>
      <c r="G429" s="163">
        <f ca="1">(Egresos!F255)</f>
        <v>0</v>
      </c>
      <c r="H429" s="164"/>
    </row>
    <row r="430" spans="1:8" outlineLevel="1" x14ac:dyDescent="0.25">
      <c r="A430" s="30" t="str">
        <f>[1]Egresos!A258</f>
        <v>EEE.22.04.999.000.000</v>
      </c>
      <c r="B430" s="42"/>
      <c r="C430" s="43" t="str">
        <f>[1]Egresos!B258</f>
        <v>Otros</v>
      </c>
      <c r="D430" s="44">
        <f>(Egresos!C256)</f>
        <v>0</v>
      </c>
      <c r="E430" s="44">
        <f>(Egresos!D256)</f>
        <v>4883</v>
      </c>
      <c r="F430" s="45">
        <f ca="1">(Egresos!E256)</f>
        <v>944</v>
      </c>
      <c r="G430" s="163">
        <f ca="1">(Egresos!F256)</f>
        <v>3939</v>
      </c>
      <c r="H430" s="164"/>
    </row>
    <row r="431" spans="1:8" outlineLevel="1" x14ac:dyDescent="0.25">
      <c r="A431" s="30" t="str">
        <f>[1]Egresos!A259</f>
        <v>EEE.22.05.000.000.000</v>
      </c>
      <c r="B431" s="42"/>
      <c r="C431" s="43" t="str">
        <f>[1]Egresos!B259</f>
        <v>SERVICIOS BASICOS</v>
      </c>
      <c r="D431" s="44">
        <f>(Egresos!C257)</f>
        <v>46300</v>
      </c>
      <c r="E431" s="44">
        <f>(Egresos!D257)</f>
        <v>43995</v>
      </c>
      <c r="F431" s="45">
        <f ca="1">(Egresos!E257)</f>
        <v>12396</v>
      </c>
      <c r="G431" s="163">
        <f ca="1">(Egresos!F257)</f>
        <v>31599</v>
      </c>
      <c r="H431" s="164"/>
    </row>
    <row r="432" spans="1:8" outlineLevel="1" x14ac:dyDescent="0.25">
      <c r="A432" s="30" t="str">
        <f>[1]Egresos!A260</f>
        <v>EEE.22.05.001.000.000</v>
      </c>
      <c r="B432" s="42"/>
      <c r="C432" s="43" t="str">
        <f>[1]Egresos!B260</f>
        <v>Electricidad</v>
      </c>
      <c r="D432" s="44">
        <f>(Egresos!C258)</f>
        <v>7500</v>
      </c>
      <c r="E432" s="44">
        <f>(Egresos!D258)</f>
        <v>7500</v>
      </c>
      <c r="F432" s="45">
        <f ca="1">(Egresos!E258)</f>
        <v>1427</v>
      </c>
      <c r="G432" s="163">
        <f ca="1">(Egresos!F258)</f>
        <v>6073</v>
      </c>
      <c r="H432" s="164"/>
    </row>
    <row r="433" spans="1:8" outlineLevel="1" x14ac:dyDescent="0.25">
      <c r="A433" s="30" t="str">
        <f>[1]Egresos!A261</f>
        <v>EEE.22.05.002.000.000</v>
      </c>
      <c r="B433" s="42"/>
      <c r="C433" s="43" t="str">
        <f>[1]Egresos!B261</f>
        <v>Agua</v>
      </c>
      <c r="D433" s="44">
        <f>(Egresos!C259)</f>
        <v>5900</v>
      </c>
      <c r="E433" s="44">
        <f>(Egresos!D259)</f>
        <v>5900</v>
      </c>
      <c r="F433" s="45">
        <f ca="1">(Egresos!E259)</f>
        <v>2968</v>
      </c>
      <c r="G433" s="163">
        <f ca="1">(Egresos!F259)</f>
        <v>2932</v>
      </c>
      <c r="H433" s="164"/>
    </row>
    <row r="434" spans="1:8" outlineLevel="1" x14ac:dyDescent="0.25">
      <c r="A434" s="30" t="str">
        <f>[1]Egresos!A262</f>
        <v>EEE.22.05.003.000.000</v>
      </c>
      <c r="B434" s="42"/>
      <c r="C434" s="43" t="str">
        <f>[1]Egresos!B262</f>
        <v>Gas</v>
      </c>
      <c r="D434" s="44">
        <f>(Egresos!C260)</f>
        <v>2500</v>
      </c>
      <c r="E434" s="44">
        <f>(Egresos!D260)</f>
        <v>2840</v>
      </c>
      <c r="F434" s="45">
        <f ca="1">(Egresos!E260)</f>
        <v>1857</v>
      </c>
      <c r="G434" s="163">
        <f ca="1">(Egresos!F260)</f>
        <v>983</v>
      </c>
      <c r="H434" s="164"/>
    </row>
    <row r="435" spans="1:8" outlineLevel="1" x14ac:dyDescent="0.25">
      <c r="A435" s="30" t="str">
        <f>[1]Egresos!A263</f>
        <v>EEE.22.05.004.000.000</v>
      </c>
      <c r="B435" s="42"/>
      <c r="C435" s="43" t="str">
        <f>[1]Egresos!B263</f>
        <v>Correo</v>
      </c>
      <c r="D435" s="44">
        <f>(Egresos!C261)</f>
        <v>0</v>
      </c>
      <c r="E435" s="44">
        <f>(Egresos!D261)</f>
        <v>0</v>
      </c>
      <c r="F435" s="45">
        <f ca="1">(Egresos!E261)</f>
        <v>0</v>
      </c>
      <c r="G435" s="163">
        <f ca="1">(Egresos!F261)</f>
        <v>0</v>
      </c>
      <c r="H435" s="164"/>
    </row>
    <row r="436" spans="1:8" outlineLevel="1" x14ac:dyDescent="0.25">
      <c r="A436" s="30" t="str">
        <f>[1]Egresos!A264</f>
        <v>EEE.22.05.005.000.000</v>
      </c>
      <c r="B436" s="42"/>
      <c r="C436" s="43" t="str">
        <f>[1]Egresos!B264</f>
        <v>Telefonía Fija</v>
      </c>
      <c r="D436" s="44">
        <f>(Egresos!C262)</f>
        <v>9500</v>
      </c>
      <c r="E436" s="44">
        <f>(Egresos!D262)</f>
        <v>2375</v>
      </c>
      <c r="F436" s="45">
        <f ca="1">(Egresos!E262)</f>
        <v>0</v>
      </c>
      <c r="G436" s="163">
        <f ca="1">(Egresos!F262)</f>
        <v>2375</v>
      </c>
      <c r="H436" s="164"/>
    </row>
    <row r="437" spans="1:8" outlineLevel="1" x14ac:dyDescent="0.25">
      <c r="A437" s="30" t="str">
        <f>[1]Egresos!A265</f>
        <v>EEE.22.05.006.000.000</v>
      </c>
      <c r="B437" s="42"/>
      <c r="C437" s="43" t="str">
        <f>[1]Egresos!B265</f>
        <v>Telefonía Celular</v>
      </c>
      <c r="D437" s="44">
        <f>(Egresos!C263)</f>
        <v>10900</v>
      </c>
      <c r="E437" s="44">
        <f>(Egresos!D263)</f>
        <v>11380</v>
      </c>
      <c r="F437" s="45">
        <f ca="1">(Egresos!E263)</f>
        <v>1318</v>
      </c>
      <c r="G437" s="163">
        <f ca="1">(Egresos!F263)</f>
        <v>10062</v>
      </c>
      <c r="H437" s="164"/>
    </row>
    <row r="438" spans="1:8" outlineLevel="1" x14ac:dyDescent="0.25">
      <c r="A438" s="30" t="str">
        <f>[1]Egresos!A266</f>
        <v>EEE.22.05.007.000.000</v>
      </c>
      <c r="B438" s="42"/>
      <c r="C438" s="43" t="str">
        <f>[1]Egresos!B266</f>
        <v>Acceso a Internet</v>
      </c>
      <c r="D438" s="44">
        <f>(Egresos!C264)</f>
        <v>10000</v>
      </c>
      <c r="E438" s="44">
        <f>(Egresos!D264)</f>
        <v>14000</v>
      </c>
      <c r="F438" s="45">
        <f ca="1">(Egresos!E264)</f>
        <v>4826</v>
      </c>
      <c r="G438" s="163">
        <f ca="1">(Egresos!F264)</f>
        <v>9174</v>
      </c>
      <c r="H438" s="164"/>
    </row>
    <row r="439" spans="1:8" outlineLevel="1" x14ac:dyDescent="0.25">
      <c r="A439" s="30" t="str">
        <f>[1]Egresos!A267</f>
        <v>EEE.22.05.008.000.000</v>
      </c>
      <c r="B439" s="42"/>
      <c r="C439" s="43" t="str">
        <f>[1]Egresos!B267</f>
        <v>Enlaces de Telecomunicaciones</v>
      </c>
      <c r="D439" s="44">
        <f>(Egresos!C265)</f>
        <v>0</v>
      </c>
      <c r="E439" s="44">
        <f>(Egresos!D265)</f>
        <v>0</v>
      </c>
      <c r="F439" s="45">
        <f ca="1">(Egresos!E265)</f>
        <v>0</v>
      </c>
      <c r="G439" s="163">
        <f ca="1">(Egresos!F265)</f>
        <v>0</v>
      </c>
      <c r="H439" s="164"/>
    </row>
    <row r="440" spans="1:8" outlineLevel="1" x14ac:dyDescent="0.25">
      <c r="A440" s="30" t="str">
        <f>[1]Egresos!A268</f>
        <v>EEE.22.05.999.000.000</v>
      </c>
      <c r="B440" s="42"/>
      <c r="C440" s="43" t="str">
        <f>[1]Egresos!B268</f>
        <v>Otros</v>
      </c>
      <c r="D440" s="44">
        <f>(Egresos!C266)</f>
        <v>0</v>
      </c>
      <c r="E440" s="44">
        <f>(Egresos!D266)</f>
        <v>0</v>
      </c>
      <c r="F440" s="45">
        <f ca="1">(Egresos!E266)</f>
        <v>0</v>
      </c>
      <c r="G440" s="163">
        <f ca="1">(Egresos!F266)</f>
        <v>0</v>
      </c>
      <c r="H440" s="164"/>
    </row>
    <row r="441" spans="1:8" outlineLevel="1" x14ac:dyDescent="0.25">
      <c r="A441" s="30" t="str">
        <f>[1]Egresos!A269</f>
        <v>EEE.22.06.000.000.000</v>
      </c>
      <c r="B441" s="42"/>
      <c r="C441" s="43" t="str">
        <f>[1]Egresos!B269</f>
        <v>MANTENIMIENTO Y REPARACIONES</v>
      </c>
      <c r="D441" s="44">
        <f>(Egresos!C267)</f>
        <v>3900</v>
      </c>
      <c r="E441" s="44">
        <f>(Egresos!D267)</f>
        <v>28273</v>
      </c>
      <c r="F441" s="45">
        <f ca="1">(Egresos!E267)</f>
        <v>124</v>
      </c>
      <c r="G441" s="163">
        <f ca="1">(Egresos!F267)</f>
        <v>28149</v>
      </c>
      <c r="H441" s="164"/>
    </row>
    <row r="442" spans="1:8" outlineLevel="1" x14ac:dyDescent="0.25">
      <c r="A442" s="30" t="str">
        <f>[1]Egresos!A270</f>
        <v>EEE.22.06.001.000.000</v>
      </c>
      <c r="B442" s="42"/>
      <c r="C442" s="43" t="str">
        <f>[1]Egresos!B270</f>
        <v>Mantenimiento y Reparación de Edificaciones</v>
      </c>
      <c r="D442" s="44">
        <f>(Egresos!C268)</f>
        <v>0</v>
      </c>
      <c r="E442" s="44">
        <f>(Egresos!D268)</f>
        <v>0</v>
      </c>
      <c r="F442" s="45">
        <f ca="1">(Egresos!E268)</f>
        <v>0</v>
      </c>
      <c r="G442" s="163">
        <f ca="1">(Egresos!F268)</f>
        <v>0</v>
      </c>
      <c r="H442" s="164"/>
    </row>
    <row r="443" spans="1:8" outlineLevel="1" x14ac:dyDescent="0.25">
      <c r="A443" s="30" t="str">
        <f>[1]Egresos!A271</f>
        <v>EEE.22.06.002.000.000</v>
      </c>
      <c r="B443" s="42"/>
      <c r="C443" s="43" t="str">
        <f>[1]Egresos!B271</f>
        <v>Mantenimiento y Reparación de Vehículos</v>
      </c>
      <c r="D443" s="44">
        <f>(Egresos!C269)</f>
        <v>0</v>
      </c>
      <c r="E443" s="44">
        <f>(Egresos!D269)</f>
        <v>0</v>
      </c>
      <c r="F443" s="45">
        <f ca="1">(Egresos!E269)</f>
        <v>0</v>
      </c>
      <c r="G443" s="163">
        <f ca="1">(Egresos!F269)</f>
        <v>0</v>
      </c>
      <c r="H443" s="164"/>
    </row>
    <row r="444" spans="1:8" outlineLevel="1" x14ac:dyDescent="0.25">
      <c r="A444" s="30" t="str">
        <f>[1]Egresos!A272</f>
        <v>EEE.22.06.003.000.000</v>
      </c>
      <c r="B444" s="42"/>
      <c r="C444" s="43" t="str">
        <f>[1]Egresos!B272</f>
        <v>Mantenimiento y Reparación Mobiliarios y Otros</v>
      </c>
      <c r="D444" s="44">
        <f>(Egresos!C270)</f>
        <v>0</v>
      </c>
      <c r="E444" s="44">
        <f>(Egresos!D270)</f>
        <v>0</v>
      </c>
      <c r="F444" s="45">
        <f ca="1">(Egresos!E270)</f>
        <v>0</v>
      </c>
      <c r="G444" s="163">
        <f ca="1">(Egresos!F270)</f>
        <v>0</v>
      </c>
      <c r="H444" s="164"/>
    </row>
    <row r="445" spans="1:8" outlineLevel="1" x14ac:dyDescent="0.25">
      <c r="A445" s="30" t="str">
        <f>[1]Egresos!A273</f>
        <v>EEE.22.06.004.000.000</v>
      </c>
      <c r="B445" s="42"/>
      <c r="C445" s="43" t="str">
        <f>[1]Egresos!B273</f>
        <v>Mantenimiento y Reparación de Máquinas y Equipos de Oficina</v>
      </c>
      <c r="D445" s="44">
        <f>(Egresos!C271)</f>
        <v>500</v>
      </c>
      <c r="E445" s="44">
        <f>(Egresos!D271)</f>
        <v>0</v>
      </c>
      <c r="F445" s="45">
        <f ca="1">(Egresos!E271)</f>
        <v>0</v>
      </c>
      <c r="G445" s="163">
        <f ca="1">(Egresos!F271)</f>
        <v>0</v>
      </c>
      <c r="H445" s="164"/>
    </row>
    <row r="446" spans="1:8" outlineLevel="1" x14ac:dyDescent="0.25">
      <c r="A446" s="30" t="str">
        <f>[1]Egresos!A274</f>
        <v>EEE.22.06.005.000.000</v>
      </c>
      <c r="B446" s="42"/>
      <c r="C446" s="43" t="str">
        <f>[1]Egresos!B274</f>
        <v>Mantenimiento y Reparación Maquinaria y Equipos de Producción</v>
      </c>
      <c r="D446" s="44">
        <f>(Egresos!C272)</f>
        <v>0</v>
      </c>
      <c r="E446" s="44">
        <f>(Egresos!D272)</f>
        <v>0</v>
      </c>
      <c r="F446" s="45">
        <f ca="1">(Egresos!E272)</f>
        <v>0</v>
      </c>
      <c r="G446" s="163">
        <f ca="1">(Egresos!F272)</f>
        <v>0</v>
      </c>
      <c r="H446" s="164"/>
    </row>
    <row r="447" spans="1:8" outlineLevel="1" x14ac:dyDescent="0.25">
      <c r="A447" s="30" t="str">
        <f>[1]Egresos!A275</f>
        <v>EEE.22.06.006.000.000</v>
      </c>
      <c r="B447" s="42"/>
      <c r="C447" s="43" t="str">
        <f>[1]Egresos!B275</f>
        <v>Mantenimiento y Reparación de Otras Maquinarias y Equipos</v>
      </c>
      <c r="D447" s="44">
        <f>(Egresos!C273)</f>
        <v>1500</v>
      </c>
      <c r="E447" s="44">
        <f>(Egresos!D273)</f>
        <v>500</v>
      </c>
      <c r="F447" s="45">
        <f ca="1">(Egresos!E273)</f>
        <v>124</v>
      </c>
      <c r="G447" s="163">
        <f ca="1">(Egresos!F273)</f>
        <v>376</v>
      </c>
      <c r="H447" s="164"/>
    </row>
    <row r="448" spans="1:8" outlineLevel="1" x14ac:dyDescent="0.25">
      <c r="A448" s="30" t="str">
        <f>[1]Egresos!A276</f>
        <v>EEE.22.06.007.000.000</v>
      </c>
      <c r="B448" s="42"/>
      <c r="C448" s="43" t="str">
        <f>[1]Egresos!B276</f>
        <v>Mantenimiento y Reparación de Equipos Informáticos</v>
      </c>
      <c r="D448" s="44">
        <f>(Egresos!C274)</f>
        <v>1000</v>
      </c>
      <c r="E448" s="44">
        <f>(Egresos!D274)</f>
        <v>0</v>
      </c>
      <c r="F448" s="45">
        <f ca="1">(Egresos!E274)</f>
        <v>0</v>
      </c>
      <c r="G448" s="163">
        <f ca="1">(Egresos!F274)</f>
        <v>0</v>
      </c>
      <c r="H448" s="164"/>
    </row>
    <row r="449" spans="1:8" outlineLevel="1" x14ac:dyDescent="0.25">
      <c r="A449" s="30" t="str">
        <f>[1]Egresos!A277</f>
        <v>EEE.22.06.999.000.000</v>
      </c>
      <c r="B449" s="42"/>
      <c r="C449" s="43" t="str">
        <f>[1]Egresos!B277</f>
        <v>Otros</v>
      </c>
      <c r="D449" s="44">
        <f>(Egresos!C275)</f>
        <v>900</v>
      </c>
      <c r="E449" s="44">
        <f>(Egresos!D275)</f>
        <v>27773</v>
      </c>
      <c r="F449" s="45">
        <f ca="1">(Egresos!E275)</f>
        <v>0</v>
      </c>
      <c r="G449" s="163">
        <f ca="1">(Egresos!F275)</f>
        <v>27773</v>
      </c>
      <c r="H449" s="164"/>
    </row>
    <row r="450" spans="1:8" outlineLevel="1" x14ac:dyDescent="0.25">
      <c r="A450" s="30" t="str">
        <f>[1]Egresos!A278</f>
        <v>EEE.22.07.000.000.000</v>
      </c>
      <c r="B450" s="42"/>
      <c r="C450" s="43" t="str">
        <f>[1]Egresos!B278</f>
        <v>PUBLICIDAD Y DIFUSION</v>
      </c>
      <c r="D450" s="44">
        <f>(Egresos!C276)</f>
        <v>6500</v>
      </c>
      <c r="E450" s="44">
        <f>(Egresos!D276)</f>
        <v>0</v>
      </c>
      <c r="F450" s="45">
        <f ca="1">(Egresos!E276)</f>
        <v>0</v>
      </c>
      <c r="G450" s="163">
        <f ca="1">(Egresos!F276)</f>
        <v>0</v>
      </c>
      <c r="H450" s="164"/>
    </row>
    <row r="451" spans="1:8" outlineLevel="1" x14ac:dyDescent="0.25">
      <c r="A451" s="30" t="str">
        <f>[1]Egresos!A279</f>
        <v>EEE.22.07.001.000.000</v>
      </c>
      <c r="B451" s="42"/>
      <c r="C451" s="43" t="str">
        <f>[1]Egresos!B279</f>
        <v>Servicios de Publicidad</v>
      </c>
      <c r="D451" s="44">
        <f>(Egresos!C277)</f>
        <v>2000</v>
      </c>
      <c r="E451" s="44">
        <f>(Egresos!D277)</f>
        <v>0</v>
      </c>
      <c r="F451" s="45">
        <f ca="1">(Egresos!E277)</f>
        <v>0</v>
      </c>
      <c r="G451" s="163">
        <f ca="1">(Egresos!F277)</f>
        <v>0</v>
      </c>
      <c r="H451" s="164"/>
    </row>
    <row r="452" spans="1:8" outlineLevel="1" x14ac:dyDescent="0.25">
      <c r="A452" s="30" t="str">
        <f>[1]Egresos!A280</f>
        <v>EEE.22.07.002.000.000</v>
      </c>
      <c r="B452" s="42"/>
      <c r="C452" s="43" t="str">
        <f>[1]Egresos!B280</f>
        <v>Servicios de Impresión</v>
      </c>
      <c r="D452" s="44">
        <f>(Egresos!C278)</f>
        <v>2000</v>
      </c>
      <c r="E452" s="44">
        <f>(Egresos!D278)</f>
        <v>0</v>
      </c>
      <c r="F452" s="45">
        <f ca="1">(Egresos!E278)</f>
        <v>0</v>
      </c>
      <c r="G452" s="163">
        <f ca="1">(Egresos!F278)</f>
        <v>0</v>
      </c>
      <c r="H452" s="164"/>
    </row>
    <row r="453" spans="1:8" outlineLevel="1" x14ac:dyDescent="0.25">
      <c r="A453" s="30" t="str">
        <f>[1]Egresos!A281</f>
        <v>EEE.22.07.003.000.000</v>
      </c>
      <c r="B453" s="42"/>
      <c r="C453" s="43" t="str">
        <f>[1]Egresos!B281</f>
        <v>Servicios de Encuadernación y Empaste</v>
      </c>
      <c r="D453" s="44">
        <f>(Egresos!C279)</f>
        <v>2500</v>
      </c>
      <c r="E453" s="44">
        <f>(Egresos!D279)</f>
        <v>0</v>
      </c>
      <c r="F453" s="45">
        <f ca="1">(Egresos!E279)</f>
        <v>0</v>
      </c>
      <c r="G453" s="163">
        <f ca="1">(Egresos!F279)</f>
        <v>0</v>
      </c>
      <c r="H453" s="164"/>
    </row>
    <row r="454" spans="1:8" outlineLevel="1" x14ac:dyDescent="0.25">
      <c r="A454" s="30" t="str">
        <f>[1]Egresos!A282</f>
        <v>EEE.22.07.999.000.000</v>
      </c>
      <c r="B454" s="42"/>
      <c r="C454" s="43" t="str">
        <f>[1]Egresos!B282</f>
        <v>Otros</v>
      </c>
      <c r="D454" s="44">
        <f>(Egresos!C280)</f>
        <v>0</v>
      </c>
      <c r="E454" s="44">
        <f>(Egresos!D280)</f>
        <v>0</v>
      </c>
      <c r="F454" s="45">
        <f ca="1">(Egresos!E280)</f>
        <v>0</v>
      </c>
      <c r="G454" s="163">
        <f ca="1">(Egresos!F280)</f>
        <v>0</v>
      </c>
      <c r="H454" s="164"/>
    </row>
    <row r="455" spans="1:8" outlineLevel="1" x14ac:dyDescent="0.25">
      <c r="A455" s="30" t="str">
        <f>[1]Egresos!A283</f>
        <v>EEE.22.08.000.000.000</v>
      </c>
      <c r="B455" s="42"/>
      <c r="C455" s="43" t="str">
        <f>[1]Egresos!B283</f>
        <v>SERVICIOS GENERALES</v>
      </c>
      <c r="D455" s="44">
        <f>(Egresos!C281)</f>
        <v>12162</v>
      </c>
      <c r="E455" s="44">
        <f>(Egresos!D281)</f>
        <v>37494</v>
      </c>
      <c r="F455" s="45">
        <f ca="1">(Egresos!E281)</f>
        <v>5149</v>
      </c>
      <c r="G455" s="163">
        <f ca="1">(Egresos!F281)</f>
        <v>32345</v>
      </c>
      <c r="H455" s="164"/>
    </row>
    <row r="456" spans="1:8" outlineLevel="1" x14ac:dyDescent="0.25">
      <c r="A456" s="30" t="str">
        <f>[1]Egresos!A284</f>
        <v>EEE.22.08.001.000.000</v>
      </c>
      <c r="B456" s="42"/>
      <c r="C456" s="43" t="str">
        <f>[1]Egresos!B284</f>
        <v>Servicios de Aseo</v>
      </c>
      <c r="D456" s="44">
        <f>(Egresos!C282)</f>
        <v>0</v>
      </c>
      <c r="E456" s="44">
        <f>(Egresos!D282)</f>
        <v>0</v>
      </c>
      <c r="F456" s="45">
        <f ca="1">(Egresos!E282)</f>
        <v>0</v>
      </c>
      <c r="G456" s="163">
        <f ca="1">(Egresos!F282)</f>
        <v>0</v>
      </c>
      <c r="H456" s="164"/>
    </row>
    <row r="457" spans="1:8" outlineLevel="1" x14ac:dyDescent="0.25">
      <c r="A457" s="30" t="str">
        <f>[1]Egresos!A285</f>
        <v>EEE.22.08.002.000.000</v>
      </c>
      <c r="B457" s="42"/>
      <c r="C457" s="43" t="str">
        <f>[1]Egresos!B285</f>
        <v>Servicios de Vigilancia</v>
      </c>
      <c r="D457" s="44">
        <f>(Egresos!C283)</f>
        <v>0</v>
      </c>
      <c r="E457" s="44">
        <f>(Egresos!D283)</f>
        <v>0</v>
      </c>
      <c r="F457" s="45">
        <f ca="1">(Egresos!E283)</f>
        <v>0</v>
      </c>
      <c r="G457" s="163">
        <f ca="1">(Egresos!F283)</f>
        <v>0</v>
      </c>
      <c r="H457" s="164"/>
    </row>
    <row r="458" spans="1:8" outlineLevel="1" x14ac:dyDescent="0.25">
      <c r="A458" s="30" t="str">
        <f>[1]Egresos!A286</f>
        <v>EEE.22.08.003.000.000</v>
      </c>
      <c r="B458" s="42"/>
      <c r="C458" s="43" t="str">
        <f>[1]Egresos!B286</f>
        <v>Servicios de Mantención de Jardines</v>
      </c>
      <c r="D458" s="44">
        <f>(Egresos!C284)</f>
        <v>0</v>
      </c>
      <c r="E458" s="44">
        <f>(Egresos!D284)</f>
        <v>0</v>
      </c>
      <c r="F458" s="45">
        <f ca="1">(Egresos!E284)</f>
        <v>0</v>
      </c>
      <c r="G458" s="163">
        <f ca="1">(Egresos!F284)</f>
        <v>0</v>
      </c>
      <c r="H458" s="164"/>
    </row>
    <row r="459" spans="1:8" outlineLevel="1" x14ac:dyDescent="0.25">
      <c r="A459" s="30" t="str">
        <f>[1]Egresos!A287</f>
        <v>EEE.22.08.004.000.000</v>
      </c>
      <c r="B459" s="42"/>
      <c r="C459" s="43" t="str">
        <f>[1]Egresos!B287</f>
        <v>Servicios de Mantención de Alumbrado Público</v>
      </c>
      <c r="D459" s="44">
        <f>(Egresos!C285)</f>
        <v>0</v>
      </c>
      <c r="E459" s="44">
        <f>(Egresos!D285)</f>
        <v>0</v>
      </c>
      <c r="F459" s="45">
        <f ca="1">(Egresos!E285)</f>
        <v>0</v>
      </c>
      <c r="G459" s="163">
        <f ca="1">(Egresos!F285)</f>
        <v>0</v>
      </c>
      <c r="H459" s="164"/>
    </row>
    <row r="460" spans="1:8" outlineLevel="1" x14ac:dyDescent="0.25">
      <c r="A460" s="30" t="str">
        <f>[1]Egresos!A288</f>
        <v>EEE.22.08.005.000.000</v>
      </c>
      <c r="B460" s="42"/>
      <c r="C460" s="43" t="str">
        <f>[1]Egresos!B288</f>
        <v>Servicios de Mantención de Semáforos</v>
      </c>
      <c r="D460" s="44">
        <f>(Egresos!C286)</f>
        <v>0</v>
      </c>
      <c r="E460" s="44">
        <f>(Egresos!D286)</f>
        <v>0</v>
      </c>
      <c r="F460" s="45">
        <f ca="1">(Egresos!E286)</f>
        <v>0</v>
      </c>
      <c r="G460" s="163">
        <f ca="1">(Egresos!F286)</f>
        <v>0</v>
      </c>
      <c r="H460" s="164"/>
    </row>
    <row r="461" spans="1:8" outlineLevel="1" x14ac:dyDescent="0.25">
      <c r="A461" s="30" t="str">
        <f>[1]Egresos!A289</f>
        <v>EEE.22.08.006.000.000</v>
      </c>
      <c r="B461" s="42"/>
      <c r="C461" s="43" t="str">
        <f>[1]Egresos!B289</f>
        <v>Servicios de Mantención de Señalizac. de Tránsito</v>
      </c>
      <c r="D461" s="44">
        <f>(Egresos!C287)</f>
        <v>0</v>
      </c>
      <c r="E461" s="44">
        <f>(Egresos!D287)</f>
        <v>0</v>
      </c>
      <c r="F461" s="45">
        <f ca="1">(Egresos!E287)</f>
        <v>0</v>
      </c>
      <c r="G461" s="163">
        <f ca="1">(Egresos!F287)</f>
        <v>0</v>
      </c>
      <c r="H461" s="164"/>
    </row>
    <row r="462" spans="1:8" outlineLevel="1" x14ac:dyDescent="0.25">
      <c r="A462" s="30" t="str">
        <f>[1]Egresos!A290</f>
        <v>EEE.22.08.007.000.000</v>
      </c>
      <c r="B462" s="42"/>
      <c r="C462" s="43" t="str">
        <f>[1]Egresos!B290</f>
        <v>Pasajes, Fletes y Bodegajes</v>
      </c>
      <c r="D462" s="44">
        <f>(Egresos!C288)</f>
        <v>1050</v>
      </c>
      <c r="E462" s="44">
        <f>(Egresos!D288)</f>
        <v>10177</v>
      </c>
      <c r="F462" s="45">
        <f ca="1">(Egresos!E288)</f>
        <v>3839</v>
      </c>
      <c r="G462" s="163">
        <f ca="1">(Egresos!F288)</f>
        <v>6338</v>
      </c>
      <c r="H462" s="164"/>
    </row>
    <row r="463" spans="1:8" outlineLevel="1" x14ac:dyDescent="0.25">
      <c r="A463" s="30" t="str">
        <f>[1]Egresos!A291</f>
        <v>EEE.22.08.008.000.000</v>
      </c>
      <c r="B463" s="42"/>
      <c r="C463" s="43" t="str">
        <f>[1]Egresos!B291</f>
        <v>Salas Cunas y/o Jardines Infantiles</v>
      </c>
      <c r="D463" s="44">
        <f>(Egresos!C289)</f>
        <v>4000</v>
      </c>
      <c r="E463" s="44">
        <f>(Egresos!D289)</f>
        <v>0</v>
      </c>
      <c r="F463" s="45">
        <f ca="1">(Egresos!E289)</f>
        <v>0</v>
      </c>
      <c r="G463" s="163">
        <f ca="1">(Egresos!F289)</f>
        <v>0</v>
      </c>
      <c r="H463" s="164"/>
    </row>
    <row r="464" spans="1:8" outlineLevel="1" x14ac:dyDescent="0.25">
      <c r="A464" s="30" t="str">
        <f>[1]Egresos!A292</f>
        <v>EEE.22.08.009.000.000</v>
      </c>
      <c r="B464" s="42"/>
      <c r="C464" s="43" t="str">
        <f>[1]Egresos!B292</f>
        <v>Servicios de Pago y Cobranza</v>
      </c>
      <c r="D464" s="44">
        <f>(Egresos!C290)</f>
        <v>0</v>
      </c>
      <c r="E464" s="44">
        <f>(Egresos!D290)</f>
        <v>0</v>
      </c>
      <c r="F464" s="45">
        <f ca="1">(Egresos!E290)</f>
        <v>0</v>
      </c>
      <c r="G464" s="163">
        <f ca="1">(Egresos!F290)</f>
        <v>0</v>
      </c>
      <c r="H464" s="164"/>
    </row>
    <row r="465" spans="1:8" outlineLevel="1" x14ac:dyDescent="0.25">
      <c r="A465" s="30" t="str">
        <f>[1]Egresos!A293</f>
        <v>EEE.22.08.010.000.000</v>
      </c>
      <c r="B465" s="42"/>
      <c r="C465" s="43" t="str">
        <f>[1]Egresos!B293</f>
        <v>Servicios de Suscripción y Similares</v>
      </c>
      <c r="D465" s="44">
        <f>(Egresos!C291)</f>
        <v>0</v>
      </c>
      <c r="E465" s="44">
        <f>(Egresos!D291)</f>
        <v>0</v>
      </c>
      <c r="F465" s="45">
        <f ca="1">(Egresos!E291)</f>
        <v>0</v>
      </c>
      <c r="G465" s="163">
        <f ca="1">(Egresos!F291)</f>
        <v>0</v>
      </c>
      <c r="H465" s="164"/>
    </row>
    <row r="466" spans="1:8" outlineLevel="1" x14ac:dyDescent="0.25">
      <c r="A466" s="30" t="str">
        <f>[1]Egresos!A294</f>
        <v>EEE.22.08.011.000.000</v>
      </c>
      <c r="B466" s="42"/>
      <c r="C466" s="43" t="str">
        <f>[1]Egresos!B294</f>
        <v>Servicios de Producción y Desarrollo de Eventos</v>
      </c>
      <c r="D466" s="44">
        <f>(Egresos!C292)</f>
        <v>6000</v>
      </c>
      <c r="E466" s="44">
        <f>(Egresos!D292)</f>
        <v>11995</v>
      </c>
      <c r="F466" s="45">
        <f ca="1">(Egresos!E292)</f>
        <v>661</v>
      </c>
      <c r="G466" s="163">
        <f ca="1">(Egresos!F292)</f>
        <v>11334</v>
      </c>
      <c r="H466" s="164"/>
    </row>
    <row r="467" spans="1:8" outlineLevel="1" x14ac:dyDescent="0.25">
      <c r="A467" s="30" t="str">
        <f>[1]Egresos!A295</f>
        <v>EEE.22.08.999.000.000</v>
      </c>
      <c r="B467" s="42"/>
      <c r="C467" s="43" t="str">
        <f>[1]Egresos!B295</f>
        <v>Otros</v>
      </c>
      <c r="D467" s="44">
        <f>(Egresos!C293)</f>
        <v>1112</v>
      </c>
      <c r="E467" s="44">
        <f>(Egresos!D293)</f>
        <v>15322</v>
      </c>
      <c r="F467" s="45">
        <f ca="1">(Egresos!E293)</f>
        <v>649</v>
      </c>
      <c r="G467" s="163">
        <f ca="1">(Egresos!F293)</f>
        <v>14673</v>
      </c>
      <c r="H467" s="164"/>
    </row>
    <row r="468" spans="1:8" outlineLevel="1" x14ac:dyDescent="0.25">
      <c r="A468" s="30" t="str">
        <f>[1]Egresos!A296</f>
        <v>EEE.22.09.000.000.000</v>
      </c>
      <c r="B468" s="42"/>
      <c r="C468" s="43" t="str">
        <f>[1]Egresos!B296</f>
        <v>ARRIENDOS</v>
      </c>
      <c r="D468" s="44">
        <f>(Egresos!C294)</f>
        <v>15200</v>
      </c>
      <c r="E468" s="44">
        <f>(Egresos!D294)</f>
        <v>17700</v>
      </c>
      <c r="F468" s="45">
        <f ca="1">(Egresos!E294)</f>
        <v>10840</v>
      </c>
      <c r="G468" s="163">
        <f ca="1">(Egresos!F294)</f>
        <v>6860</v>
      </c>
      <c r="H468" s="164"/>
    </row>
    <row r="469" spans="1:8" outlineLevel="1" x14ac:dyDescent="0.25">
      <c r="A469" s="30" t="str">
        <f>[1]Egresos!A297</f>
        <v>EEE.22.09.001.000.000</v>
      </c>
      <c r="B469" s="42"/>
      <c r="C469" s="43" t="str">
        <f>[1]Egresos!B297</f>
        <v>Arriendo de Terrenos</v>
      </c>
      <c r="D469" s="44">
        <f>(Egresos!C295)</f>
        <v>0</v>
      </c>
      <c r="E469" s="44">
        <f>(Egresos!D295)</f>
        <v>0</v>
      </c>
      <c r="F469" s="45">
        <f ca="1">(Egresos!E295)</f>
        <v>0</v>
      </c>
      <c r="G469" s="163">
        <f ca="1">(Egresos!F295)</f>
        <v>0</v>
      </c>
      <c r="H469" s="164"/>
    </row>
    <row r="470" spans="1:8" outlineLevel="1" x14ac:dyDescent="0.25">
      <c r="A470" s="30" t="str">
        <f>[1]Egresos!A298</f>
        <v>EEE.22.09.002.000.000</v>
      </c>
      <c r="B470" s="42"/>
      <c r="C470" s="43" t="str">
        <f>[1]Egresos!B298</f>
        <v>Arriendo de Edificios</v>
      </c>
      <c r="D470" s="44">
        <f>(Egresos!C296)</f>
        <v>10200</v>
      </c>
      <c r="E470" s="44">
        <f>(Egresos!D296)</f>
        <v>10200</v>
      </c>
      <c r="F470" s="45">
        <f ca="1">(Egresos!E296)</f>
        <v>7650</v>
      </c>
      <c r="G470" s="163">
        <f ca="1">(Egresos!F296)</f>
        <v>2550</v>
      </c>
      <c r="H470" s="164"/>
    </row>
    <row r="471" spans="1:8" outlineLevel="1" x14ac:dyDescent="0.25">
      <c r="A471" s="30" t="str">
        <f>[1]Egresos!A299</f>
        <v>EEE.22.09.003.000.000</v>
      </c>
      <c r="B471" s="42"/>
      <c r="C471" s="43" t="str">
        <f>[1]Egresos!B299</f>
        <v>Arriendo de Vehículos</v>
      </c>
      <c r="D471" s="44">
        <f>(Egresos!C297)</f>
        <v>0</v>
      </c>
      <c r="E471" s="44">
        <f>(Egresos!D297)</f>
        <v>0</v>
      </c>
      <c r="F471" s="45">
        <f ca="1">(Egresos!E297)</f>
        <v>0</v>
      </c>
      <c r="G471" s="163">
        <f ca="1">(Egresos!F297)</f>
        <v>0</v>
      </c>
      <c r="H471" s="164"/>
    </row>
    <row r="472" spans="1:8" outlineLevel="1" x14ac:dyDescent="0.25">
      <c r="A472" s="30" t="str">
        <f>[1]Egresos!A300</f>
        <v>EEE.22.09.004.000.000</v>
      </c>
      <c r="B472" s="42"/>
      <c r="C472" s="43" t="str">
        <f>[1]Egresos!B300</f>
        <v>Arriendo de Mobiliario y Otros</v>
      </c>
      <c r="D472" s="44">
        <f>(Egresos!C298)</f>
        <v>0</v>
      </c>
      <c r="E472" s="44">
        <f>(Egresos!D298)</f>
        <v>0</v>
      </c>
      <c r="F472" s="45">
        <f ca="1">(Egresos!E298)</f>
        <v>0</v>
      </c>
      <c r="G472" s="163">
        <f ca="1">(Egresos!F298)</f>
        <v>0</v>
      </c>
      <c r="H472" s="164"/>
    </row>
    <row r="473" spans="1:8" outlineLevel="1" x14ac:dyDescent="0.25">
      <c r="A473" s="30" t="str">
        <f>[1]Egresos!A301</f>
        <v>EEE.22.09.005.000.000</v>
      </c>
      <c r="B473" s="42"/>
      <c r="C473" s="43" t="str">
        <f>[1]Egresos!B301</f>
        <v>Arriendo de Máquinas y Equipos</v>
      </c>
      <c r="D473" s="44">
        <f>(Egresos!C299)</f>
        <v>0</v>
      </c>
      <c r="E473" s="44">
        <f>(Egresos!D299)</f>
        <v>0</v>
      </c>
      <c r="F473" s="45">
        <f ca="1">(Egresos!E299)</f>
        <v>0</v>
      </c>
      <c r="G473" s="163">
        <f ca="1">(Egresos!F299)</f>
        <v>0</v>
      </c>
      <c r="H473" s="164"/>
    </row>
    <row r="474" spans="1:8" outlineLevel="1" x14ac:dyDescent="0.25">
      <c r="A474" s="30" t="str">
        <f>[1]Egresos!A302</f>
        <v>EEE.22.09.006.000.000</v>
      </c>
      <c r="B474" s="42"/>
      <c r="C474" s="43" t="str">
        <f>[1]Egresos!B302</f>
        <v>Arriendo de Equipos Informáticos</v>
      </c>
      <c r="D474" s="44">
        <f>(Egresos!C300)</f>
        <v>5000</v>
      </c>
      <c r="E474" s="44">
        <f>(Egresos!D300)</f>
        <v>7500</v>
      </c>
      <c r="F474" s="45">
        <f ca="1">(Egresos!E300)</f>
        <v>3190</v>
      </c>
      <c r="G474" s="163">
        <f ca="1">(Egresos!F300)</f>
        <v>4310</v>
      </c>
      <c r="H474" s="164"/>
    </row>
    <row r="475" spans="1:8" outlineLevel="1" x14ac:dyDescent="0.25">
      <c r="A475" s="30" t="str">
        <f>[1]Egresos!A303</f>
        <v>EEE.22.09.999.000.000</v>
      </c>
      <c r="B475" s="42"/>
      <c r="C475" s="43" t="str">
        <f>[1]Egresos!B303</f>
        <v>Otros</v>
      </c>
      <c r="D475" s="44">
        <f>(Egresos!C301)</f>
        <v>0</v>
      </c>
      <c r="E475" s="44">
        <f>(Egresos!D301)</f>
        <v>0</v>
      </c>
      <c r="F475" s="45">
        <f ca="1">(Egresos!E301)</f>
        <v>0</v>
      </c>
      <c r="G475" s="163">
        <f ca="1">(Egresos!F301)</f>
        <v>0</v>
      </c>
      <c r="H475" s="164"/>
    </row>
    <row r="476" spans="1:8" outlineLevel="1" x14ac:dyDescent="0.25">
      <c r="A476" s="30" t="str">
        <f>[1]Egresos!A304</f>
        <v>EEE.22.10.000.000.000</v>
      </c>
      <c r="B476" s="42"/>
      <c r="C476" s="43" t="str">
        <f>[1]Egresos!B304</f>
        <v>SERVICIOS FINANCIEROS Y DE SEGUROS</v>
      </c>
      <c r="D476" s="44">
        <f>(Egresos!C302)</f>
        <v>0</v>
      </c>
      <c r="E476" s="44">
        <f>(Egresos!D302)</f>
        <v>300</v>
      </c>
      <c r="F476" s="45">
        <f ca="1">(Egresos!E302)</f>
        <v>177</v>
      </c>
      <c r="G476" s="163">
        <f ca="1">(Egresos!F302)</f>
        <v>123</v>
      </c>
      <c r="H476" s="164"/>
    </row>
    <row r="477" spans="1:8" outlineLevel="1" x14ac:dyDescent="0.25">
      <c r="A477" s="30" t="str">
        <f>[1]Egresos!A305</f>
        <v>EEE.22.10.001.000.000</v>
      </c>
      <c r="B477" s="42"/>
      <c r="C477" s="43" t="str">
        <f>[1]Egresos!B305</f>
        <v>Gastos Financ. por Compra y Venta de Títulos y Valores</v>
      </c>
      <c r="D477" s="44">
        <f>(Egresos!C303)</f>
        <v>0</v>
      </c>
      <c r="E477" s="44">
        <f>(Egresos!D303)</f>
        <v>0</v>
      </c>
      <c r="F477" s="45">
        <f ca="1">(Egresos!E303)</f>
        <v>0</v>
      </c>
      <c r="G477" s="163">
        <f ca="1">(Egresos!F303)</f>
        <v>0</v>
      </c>
      <c r="H477" s="164"/>
    </row>
    <row r="478" spans="1:8" outlineLevel="1" x14ac:dyDescent="0.25">
      <c r="A478" s="30" t="str">
        <f>[1]Egresos!A306</f>
        <v>EEE.22.10.002.000.000</v>
      </c>
      <c r="B478" s="42"/>
      <c r="C478" s="43" t="str">
        <f>[1]Egresos!B306</f>
        <v>Primas y Gastos de Seguros</v>
      </c>
      <c r="D478" s="44">
        <f>(Egresos!C304)</f>
        <v>0</v>
      </c>
      <c r="E478" s="44">
        <f>(Egresos!D304)</f>
        <v>0</v>
      </c>
      <c r="F478" s="45">
        <f ca="1">(Egresos!E304)</f>
        <v>0</v>
      </c>
      <c r="G478" s="163">
        <f ca="1">(Egresos!F304)</f>
        <v>0</v>
      </c>
      <c r="H478" s="164"/>
    </row>
    <row r="479" spans="1:8" outlineLevel="1" x14ac:dyDescent="0.25">
      <c r="A479" s="30" t="str">
        <f>[1]Egresos!A307</f>
        <v>EEE.22.10.003.000.000</v>
      </c>
      <c r="B479" s="42"/>
      <c r="C479" s="43" t="str">
        <f>[1]Egresos!B307</f>
        <v>Servicios de Giros y Remesas</v>
      </c>
      <c r="D479" s="44">
        <f>(Egresos!C305)</f>
        <v>0</v>
      </c>
      <c r="E479" s="44">
        <f>(Egresos!D305)</f>
        <v>0</v>
      </c>
      <c r="F479" s="45">
        <f ca="1">(Egresos!E305)</f>
        <v>0</v>
      </c>
      <c r="G479" s="163">
        <f ca="1">(Egresos!F305)</f>
        <v>0</v>
      </c>
      <c r="H479" s="164"/>
    </row>
    <row r="480" spans="1:8" outlineLevel="1" x14ac:dyDescent="0.25">
      <c r="A480" s="30" t="str">
        <f>[1]Egresos!A308</f>
        <v>EEE.22.10.004.000.000</v>
      </c>
      <c r="B480" s="42"/>
      <c r="C480" s="43" t="str">
        <f>[1]Egresos!B308</f>
        <v>Gastos Bancarios</v>
      </c>
      <c r="D480" s="44">
        <f>(Egresos!C306)</f>
        <v>0</v>
      </c>
      <c r="E480" s="44">
        <f>(Egresos!D306)</f>
        <v>300</v>
      </c>
      <c r="F480" s="45">
        <f ca="1">(Egresos!E306)</f>
        <v>177</v>
      </c>
      <c r="G480" s="163">
        <f ca="1">(Egresos!F306)</f>
        <v>123</v>
      </c>
      <c r="H480" s="164"/>
    </row>
    <row r="481" spans="1:8" outlineLevel="1" x14ac:dyDescent="0.25">
      <c r="A481" s="30" t="str">
        <f>[1]Egresos!A309</f>
        <v>EEE.22.10.999.000.000</v>
      </c>
      <c r="B481" s="42"/>
      <c r="C481" s="43" t="str">
        <f>[1]Egresos!B309</f>
        <v>Otros</v>
      </c>
      <c r="D481" s="44">
        <f>(Egresos!C307)</f>
        <v>0</v>
      </c>
      <c r="E481" s="44">
        <f>(Egresos!D307)</f>
        <v>0</v>
      </c>
      <c r="F481" s="45">
        <f ca="1">(Egresos!E307)</f>
        <v>0</v>
      </c>
      <c r="G481" s="163">
        <f ca="1">(Egresos!F307)</f>
        <v>0</v>
      </c>
      <c r="H481" s="164"/>
    </row>
    <row r="482" spans="1:8" outlineLevel="1" x14ac:dyDescent="0.25">
      <c r="A482" s="30" t="str">
        <f>[1]Egresos!A310</f>
        <v>EEE.22.11.000.000.000</v>
      </c>
      <c r="B482" s="42"/>
      <c r="C482" s="43" t="str">
        <f>[1]Egresos!B310</f>
        <v>SERVICIOS TECNICOS Y PROFESIONALES</v>
      </c>
      <c r="D482" s="44">
        <f>(Egresos!C308)</f>
        <v>8000</v>
      </c>
      <c r="E482" s="44">
        <f>(Egresos!D308)</f>
        <v>9032</v>
      </c>
      <c r="F482" s="45">
        <f ca="1">(Egresos!E308)</f>
        <v>0</v>
      </c>
      <c r="G482" s="163">
        <f ca="1">(Egresos!F308)</f>
        <v>9032</v>
      </c>
      <c r="H482" s="164"/>
    </row>
    <row r="483" spans="1:8" outlineLevel="1" x14ac:dyDescent="0.25">
      <c r="A483" s="30" t="str">
        <f>[1]Egresos!A311</f>
        <v>EEE.22.11.001.000.000</v>
      </c>
      <c r="B483" s="42"/>
      <c r="C483" s="43" t="str">
        <f>[1]Egresos!B311</f>
        <v>Estudios e Investigaciones</v>
      </c>
      <c r="D483" s="44">
        <f>(Egresos!C309)</f>
        <v>0</v>
      </c>
      <c r="E483" s="44">
        <f>(Egresos!D309)</f>
        <v>0</v>
      </c>
      <c r="F483" s="45">
        <f ca="1">(Egresos!E309)</f>
        <v>0</v>
      </c>
      <c r="G483" s="163">
        <f ca="1">(Egresos!F309)</f>
        <v>0</v>
      </c>
      <c r="H483" s="164"/>
    </row>
    <row r="484" spans="1:8" outlineLevel="1" x14ac:dyDescent="0.25">
      <c r="A484" s="30" t="str">
        <f>[1]Egresos!A312</f>
        <v>EEE.22.11.002.000.000</v>
      </c>
      <c r="B484" s="42"/>
      <c r="C484" s="43" t="str">
        <f>[1]Egresos!B312</f>
        <v>Cursos de Capacitación</v>
      </c>
      <c r="D484" s="44">
        <f>(Egresos!C310)</f>
        <v>8000</v>
      </c>
      <c r="E484" s="44">
        <f>(Egresos!D310)</f>
        <v>9032</v>
      </c>
      <c r="F484" s="45">
        <f ca="1">(Egresos!E310)</f>
        <v>0</v>
      </c>
      <c r="G484" s="163">
        <f ca="1">(Egresos!F310)</f>
        <v>9032</v>
      </c>
      <c r="H484" s="164"/>
    </row>
    <row r="485" spans="1:8" outlineLevel="1" x14ac:dyDescent="0.25">
      <c r="A485" s="30" t="str">
        <f>[1]Egresos!A313</f>
        <v>EEE.22.11.003.000.000</v>
      </c>
      <c r="B485" s="42"/>
      <c r="C485" s="43" t="str">
        <f>[1]Egresos!B313</f>
        <v>Servicios Informáticos</v>
      </c>
      <c r="D485" s="44">
        <f>(Egresos!C311)</f>
        <v>0</v>
      </c>
      <c r="E485" s="44">
        <f>(Egresos!D311)</f>
        <v>0</v>
      </c>
      <c r="F485" s="45">
        <f ca="1">(Egresos!E311)</f>
        <v>0</v>
      </c>
      <c r="G485" s="163">
        <f ca="1">(Egresos!F311)</f>
        <v>0</v>
      </c>
      <c r="H485" s="164"/>
    </row>
    <row r="486" spans="1:8" outlineLevel="1" x14ac:dyDescent="0.25">
      <c r="A486" s="30" t="str">
        <f>[1]Egresos!A314</f>
        <v>EEE.22.11.999.000.000</v>
      </c>
      <c r="B486" s="42"/>
      <c r="C486" s="43" t="str">
        <f>[1]Egresos!B314</f>
        <v>Otros</v>
      </c>
      <c r="D486" s="44">
        <f>(Egresos!C312)</f>
        <v>0</v>
      </c>
      <c r="E486" s="44">
        <f>(Egresos!D312)</f>
        <v>0</v>
      </c>
      <c r="F486" s="45">
        <f ca="1">(Egresos!E312)</f>
        <v>0</v>
      </c>
      <c r="G486" s="163">
        <f ca="1">(Egresos!F312)</f>
        <v>0</v>
      </c>
      <c r="H486" s="164"/>
    </row>
    <row r="487" spans="1:8" outlineLevel="1" x14ac:dyDescent="0.25">
      <c r="A487" s="30" t="str">
        <f>[1]Egresos!A315</f>
        <v>EEE.22.12.000.000.000</v>
      </c>
      <c r="B487" s="42"/>
      <c r="C487" s="43" t="str">
        <f>[1]Egresos!B315</f>
        <v>OTROS GASTOS EN BIENES Y SERVICIOS DE CONSUMO</v>
      </c>
      <c r="D487" s="44">
        <f>(Egresos!C313)</f>
        <v>18660</v>
      </c>
      <c r="E487" s="44">
        <f>(Egresos!D313)</f>
        <v>18650</v>
      </c>
      <c r="F487" s="45">
        <f ca="1">(Egresos!E313)</f>
        <v>2783</v>
      </c>
      <c r="G487" s="163">
        <f ca="1">(Egresos!F313)</f>
        <v>15867</v>
      </c>
      <c r="H487" s="164"/>
    </row>
    <row r="488" spans="1:8" outlineLevel="1" x14ac:dyDescent="0.25">
      <c r="A488" s="30" t="str">
        <f>[1]Egresos!A316</f>
        <v>EEE.22.12.002.000.000</v>
      </c>
      <c r="B488" s="42"/>
      <c r="C488" s="43" t="str">
        <f>[1]Egresos!B316</f>
        <v>Gastos Menores</v>
      </c>
      <c r="D488" s="44">
        <f>(Egresos!C314)</f>
        <v>18660</v>
      </c>
      <c r="E488" s="44">
        <f>(Egresos!D314)</f>
        <v>18650</v>
      </c>
      <c r="F488" s="45">
        <f ca="1">(Egresos!E314)</f>
        <v>2783</v>
      </c>
      <c r="G488" s="163">
        <f ca="1">(Egresos!F314)</f>
        <v>15867</v>
      </c>
      <c r="H488" s="164"/>
    </row>
    <row r="489" spans="1:8" outlineLevel="1" x14ac:dyDescent="0.25">
      <c r="A489" s="30" t="str">
        <f>[1]Egresos!A317</f>
        <v>EEE.22.12.003.000.000</v>
      </c>
      <c r="B489" s="42"/>
      <c r="C489" s="43" t="str">
        <f>[1]Egresos!B317</f>
        <v>Gastos de Representación, Protocolo y Ceremonial</v>
      </c>
      <c r="D489" s="44">
        <f>(Egresos!C315)</f>
        <v>0</v>
      </c>
      <c r="E489" s="44">
        <f>(Egresos!D315)</f>
        <v>0</v>
      </c>
      <c r="F489" s="45">
        <f ca="1">(Egresos!E315)</f>
        <v>0</v>
      </c>
      <c r="G489" s="163">
        <f ca="1">(Egresos!F315)</f>
        <v>0</v>
      </c>
      <c r="H489" s="164"/>
    </row>
    <row r="490" spans="1:8" outlineLevel="1" x14ac:dyDescent="0.25">
      <c r="A490" s="30" t="str">
        <f>[1]Egresos!A318</f>
        <v>EEE.22.12.004.000.000</v>
      </c>
      <c r="B490" s="42"/>
      <c r="C490" s="43" t="str">
        <f>[1]Egresos!B318</f>
        <v>Intereses, Multas y Recargos</v>
      </c>
      <c r="D490" s="44">
        <f>(Egresos!C316)</f>
        <v>0</v>
      </c>
      <c r="E490" s="44">
        <f>(Egresos!D316)</f>
        <v>0</v>
      </c>
      <c r="F490" s="45">
        <f ca="1">(Egresos!E316)</f>
        <v>0</v>
      </c>
      <c r="G490" s="163">
        <f ca="1">(Egresos!F316)</f>
        <v>0</v>
      </c>
      <c r="H490" s="164"/>
    </row>
    <row r="491" spans="1:8" outlineLevel="1" x14ac:dyDescent="0.25">
      <c r="A491" s="30" t="str">
        <f>[1]Egresos!A319</f>
        <v>EEE.22.12.005.000.000</v>
      </c>
      <c r="B491" s="42"/>
      <c r="C491" s="43" t="str">
        <f>[1]Egresos!B319</f>
        <v>Derechos y Tasas</v>
      </c>
      <c r="D491" s="44">
        <f>(Egresos!C317)</f>
        <v>0</v>
      </c>
      <c r="E491" s="44">
        <f>(Egresos!D317)</f>
        <v>0</v>
      </c>
      <c r="F491" s="45">
        <f ca="1">(Egresos!E317)</f>
        <v>0</v>
      </c>
      <c r="G491" s="163">
        <f ca="1">(Egresos!F317)</f>
        <v>0</v>
      </c>
      <c r="H491" s="164"/>
    </row>
    <row r="492" spans="1:8" x14ac:dyDescent="0.25">
      <c r="A492" s="30" t="str">
        <f>[1]Egresos!A320</f>
        <v>EEE.22.12.006.000.000</v>
      </c>
      <c r="B492" s="42"/>
      <c r="C492" s="43" t="str">
        <f>[1]Egresos!B320</f>
        <v>Contribuciones</v>
      </c>
      <c r="D492" s="44">
        <f>(Egresos!C318)</f>
        <v>0</v>
      </c>
      <c r="E492" s="44">
        <f>(Egresos!D318)</f>
        <v>0</v>
      </c>
      <c r="F492" s="45">
        <f ca="1">(Egresos!E318)</f>
        <v>0</v>
      </c>
      <c r="G492" s="163">
        <f ca="1">(Egresos!F318)</f>
        <v>0</v>
      </c>
      <c r="H492" s="164"/>
    </row>
    <row r="493" spans="1:8" outlineLevel="1" x14ac:dyDescent="0.25">
      <c r="A493" s="30" t="str">
        <f>[1]Egresos!A321</f>
        <v>EEE.22.12.999.000.000</v>
      </c>
      <c r="B493" s="42"/>
      <c r="C493" s="43" t="str">
        <f>[1]Egresos!B321</f>
        <v>Otros</v>
      </c>
      <c r="D493" s="44">
        <f>(Egresos!C319)</f>
        <v>0</v>
      </c>
      <c r="E493" s="44">
        <f>(Egresos!D319)</f>
        <v>0</v>
      </c>
      <c r="F493" s="45">
        <f ca="1">(Egresos!E319)</f>
        <v>0</v>
      </c>
      <c r="G493" s="163">
        <f ca="1">(Egresos!F319)</f>
        <v>0</v>
      </c>
      <c r="H493" s="164"/>
    </row>
    <row r="494" spans="1:8" outlineLevel="1" x14ac:dyDescent="0.25">
      <c r="A494" s="30" t="str">
        <f>[1]Egresos!A322</f>
        <v>EEE.23.00.000.000.000</v>
      </c>
      <c r="B494" s="42"/>
      <c r="C494" s="43" t="str">
        <f>[1]Egresos!B322</f>
        <v>CxP PRESTACIONES DE SEGURIDAD SOCIAL</v>
      </c>
      <c r="D494" s="44">
        <f>(Egresos!C320)</f>
        <v>13500</v>
      </c>
      <c r="E494" s="44">
        <f>(Egresos!D320)</f>
        <v>146824</v>
      </c>
      <c r="F494" s="45">
        <f ca="1">(Egresos!E320)</f>
        <v>43688</v>
      </c>
      <c r="G494" s="163">
        <f ca="1">(Egresos!F320)</f>
        <v>103136</v>
      </c>
      <c r="H494" s="164"/>
    </row>
    <row r="495" spans="1:8" outlineLevel="1" x14ac:dyDescent="0.25">
      <c r="A495" s="30" t="str">
        <f>[1]Egresos!A323</f>
        <v>EEE.23.01.000.000.000</v>
      </c>
      <c r="B495" s="42"/>
      <c r="C495" s="43" t="str">
        <f>[1]Egresos!B323</f>
        <v>PRESTACIONES PREVISIONALES</v>
      </c>
      <c r="D495" s="44">
        <f>(Egresos!C321)</f>
        <v>0</v>
      </c>
      <c r="E495" s="44">
        <f>(Egresos!D321)</f>
        <v>146824</v>
      </c>
      <c r="F495" s="45">
        <f ca="1">(Egresos!E321)</f>
        <v>43688</v>
      </c>
      <c r="G495" s="163">
        <f ca="1">(Egresos!F321)</f>
        <v>103136</v>
      </c>
      <c r="H495" s="164"/>
    </row>
    <row r="496" spans="1:8" outlineLevel="1" x14ac:dyDescent="0.25">
      <c r="A496" s="30" t="str">
        <f>[1]Egresos!A324</f>
        <v>EEE.23.01.004.000.000</v>
      </c>
      <c r="B496" s="42"/>
      <c r="C496" s="43" t="str">
        <f>[1]Egresos!B324</f>
        <v>Desahucios e Indemnizaciones</v>
      </c>
      <c r="D496" s="44">
        <f>(Egresos!C322)</f>
        <v>0</v>
      </c>
      <c r="E496" s="44">
        <f>(Egresos!D322)</f>
        <v>146824</v>
      </c>
      <c r="F496" s="45">
        <f ca="1">(Egresos!E322)</f>
        <v>43688</v>
      </c>
      <c r="G496" s="163">
        <f ca="1">(Egresos!F322)</f>
        <v>103136</v>
      </c>
      <c r="H496" s="164"/>
    </row>
    <row r="497" spans="1:8" outlineLevel="1" x14ac:dyDescent="0.25">
      <c r="A497" s="30" t="str">
        <f>[1]Egresos!A325</f>
        <v>EEE.23.03.000.000.000</v>
      </c>
      <c r="B497" s="42"/>
      <c r="C497" s="43" t="str">
        <f>[1]Egresos!B325</f>
        <v>PRESTACIONES SOCIALES DEL EMPLEADOR</v>
      </c>
      <c r="D497" s="44">
        <f>(Egresos!C323)</f>
        <v>13500</v>
      </c>
      <c r="E497" s="44">
        <f>(Egresos!D323)</f>
        <v>0</v>
      </c>
      <c r="F497" s="45">
        <f ca="1">(Egresos!E323)</f>
        <v>0</v>
      </c>
      <c r="G497" s="163">
        <f ca="1">(Egresos!F323)</f>
        <v>0</v>
      </c>
      <c r="H497" s="164"/>
    </row>
    <row r="498" spans="1:8" x14ac:dyDescent="0.25">
      <c r="A498" s="30" t="str">
        <f>[1]Egresos!A326</f>
        <v>EEE.23.03.001.000.000</v>
      </c>
      <c r="B498" s="42"/>
      <c r="C498" s="43" t="str">
        <f>[1]Egresos!B326</f>
        <v>Indemnización de Cargo Fiscal</v>
      </c>
      <c r="D498" s="44">
        <f>(Egresos!C324)</f>
        <v>0</v>
      </c>
      <c r="E498" s="44">
        <f>(Egresos!D324)</f>
        <v>0</v>
      </c>
      <c r="F498" s="45">
        <f ca="1">(Egresos!E324)</f>
        <v>0</v>
      </c>
      <c r="G498" s="163">
        <f ca="1">(Egresos!F324)</f>
        <v>0</v>
      </c>
      <c r="H498" s="164"/>
    </row>
    <row r="499" spans="1:8" outlineLevel="1" x14ac:dyDescent="0.25">
      <c r="A499" s="30" t="str">
        <f>[1]Egresos!A327</f>
        <v>EEE.23.03.004.000.000</v>
      </c>
      <c r="B499" s="42"/>
      <c r="C499" s="43" t="str">
        <f>[1]Egresos!B327</f>
        <v>Otras Indemnizaciones</v>
      </c>
      <c r="D499" s="44">
        <f>(Egresos!C325)</f>
        <v>13500</v>
      </c>
      <c r="E499" s="44">
        <f>(Egresos!D325)</f>
        <v>0</v>
      </c>
      <c r="F499" s="45">
        <f ca="1">(Egresos!E325)</f>
        <v>0</v>
      </c>
      <c r="G499" s="163">
        <f ca="1">(Egresos!F325)</f>
        <v>0</v>
      </c>
      <c r="H499" s="164"/>
    </row>
    <row r="500" spans="1:8" outlineLevel="1" x14ac:dyDescent="0.25">
      <c r="A500" s="30" t="str">
        <f>[1]Egresos!A328</f>
        <v>EEE.24.00.000.000.000</v>
      </c>
      <c r="B500" s="42"/>
      <c r="C500" s="43" t="str">
        <f>[1]Egresos!B328</f>
        <v>CxP TRANSFERENCIAS CORRIENTES</v>
      </c>
      <c r="D500" s="44">
        <f>(Egresos!C326)</f>
        <v>0</v>
      </c>
      <c r="E500" s="44">
        <f>(Egresos!D326)</f>
        <v>0</v>
      </c>
      <c r="F500" s="45">
        <f ca="1">(Egresos!E326)</f>
        <v>0</v>
      </c>
      <c r="G500" s="163">
        <f>(Egresos!F326)</f>
        <v>0</v>
      </c>
      <c r="H500" s="164"/>
    </row>
    <row r="501" spans="1:8" outlineLevel="1" x14ac:dyDescent="0.25">
      <c r="A501" s="30" t="str">
        <f>[1]Egresos!A329</f>
        <v>EEE.24.01.000.000.000</v>
      </c>
      <c r="B501" s="42"/>
      <c r="C501" s="43" t="str">
        <f>[1]Egresos!B329</f>
        <v>AL SECTOR PRIVADO</v>
      </c>
      <c r="D501" s="44">
        <f>(Egresos!C327)</f>
        <v>0</v>
      </c>
      <c r="E501" s="44">
        <f>(Egresos!D327)</f>
        <v>0</v>
      </c>
      <c r="F501" s="45">
        <f ca="1">(Egresos!E327)</f>
        <v>0</v>
      </c>
      <c r="G501" s="163">
        <f>(Egresos!F327)</f>
        <v>0</v>
      </c>
      <c r="H501" s="164"/>
    </row>
    <row r="502" spans="1:8" outlineLevel="1" x14ac:dyDescent="0.25">
      <c r="A502" s="30" t="str">
        <f>[1]Egresos!A330</f>
        <v>EEE.24.01.001.000.000</v>
      </c>
      <c r="B502" s="42"/>
      <c r="C502" s="43" t="str">
        <f>[1]Egresos!B330</f>
        <v>Fondos de Emergencia</v>
      </c>
      <c r="D502" s="44">
        <f>(Egresos!C328)</f>
        <v>0</v>
      </c>
      <c r="E502" s="44">
        <f>(Egresos!D328)</f>
        <v>0</v>
      </c>
      <c r="F502" s="45">
        <f ca="1">(Egresos!E328)</f>
        <v>0</v>
      </c>
      <c r="G502" s="163">
        <f>(Egresos!F328)</f>
        <v>0</v>
      </c>
      <c r="H502" s="164"/>
    </row>
    <row r="503" spans="1:8" outlineLevel="1" x14ac:dyDescent="0.25">
      <c r="A503" s="30" t="str">
        <f>[1]Egresos!A331</f>
        <v>EEE.24.01.002.000.000</v>
      </c>
      <c r="B503" s="42"/>
      <c r="C503" s="43" t="str">
        <f>[1]Egresos!B331</f>
        <v>Educación - Pers. Jurídicas Priv. Art. 13 D.F.L. Nº 1, 3063/80</v>
      </c>
      <c r="D503" s="44">
        <f>(Egresos!C329)</f>
        <v>0</v>
      </c>
      <c r="E503" s="44">
        <f>(Egresos!D329)</f>
        <v>0</v>
      </c>
      <c r="F503" s="45">
        <f ca="1">(Egresos!E329)</f>
        <v>0</v>
      </c>
      <c r="G503" s="163">
        <f>(Egresos!F329)</f>
        <v>0</v>
      </c>
      <c r="H503" s="164"/>
    </row>
    <row r="504" spans="1:8" outlineLevel="1" x14ac:dyDescent="0.25">
      <c r="A504" s="30" t="str">
        <f>[1]Egresos!A332</f>
        <v>EEE.24.01.003.000.000</v>
      </c>
      <c r="B504" s="42"/>
      <c r="C504" s="43" t="str">
        <f>[1]Egresos!B332</f>
        <v>Salud - Pers. Jurídicas Priv.  Art. 13 D.F.L. Nº 1, 3063/80</v>
      </c>
      <c r="D504" s="44">
        <f>(Egresos!C330)</f>
        <v>0</v>
      </c>
      <c r="E504" s="44">
        <f>(Egresos!D330)</f>
        <v>0</v>
      </c>
      <c r="F504" s="45">
        <f ca="1">(Egresos!E330)</f>
        <v>0</v>
      </c>
      <c r="G504" s="163">
        <f>(Egresos!F330)</f>
        <v>0</v>
      </c>
      <c r="H504" s="164"/>
    </row>
    <row r="505" spans="1:8" outlineLevel="1" x14ac:dyDescent="0.25">
      <c r="A505" s="30" t="str">
        <f>[1]Egresos!A333</f>
        <v>EEE.24.01.004.000.000</v>
      </c>
      <c r="B505" s="42"/>
      <c r="C505" s="43" t="str">
        <f>[1]Egresos!B333</f>
        <v>Organizaciones Comunitarias</v>
      </c>
      <c r="D505" s="44">
        <f>(Egresos!C331)</f>
        <v>0</v>
      </c>
      <c r="E505" s="44">
        <f>(Egresos!D331)</f>
        <v>0</v>
      </c>
      <c r="F505" s="45">
        <f ca="1">(Egresos!E331)</f>
        <v>0</v>
      </c>
      <c r="G505" s="163">
        <f>(Egresos!F331)</f>
        <v>0</v>
      </c>
      <c r="H505" s="164"/>
    </row>
    <row r="506" spans="1:8" outlineLevel="1" x14ac:dyDescent="0.25">
      <c r="A506" s="30" t="str">
        <f>[1]Egresos!A334</f>
        <v>EEE.24.01.005.000.000</v>
      </c>
      <c r="B506" s="42"/>
      <c r="C506" s="43" t="str">
        <f>[1]Egresos!B334</f>
        <v xml:space="preserve">Otras Personas Jurídicas Privadas </v>
      </c>
      <c r="D506" s="44">
        <f>(Egresos!C332)</f>
        <v>0</v>
      </c>
      <c r="E506" s="44">
        <f>(Egresos!D332)</f>
        <v>0</v>
      </c>
      <c r="F506" s="45">
        <f ca="1">(Egresos!E332)</f>
        <v>0</v>
      </c>
      <c r="G506" s="163">
        <f>(Egresos!F332)</f>
        <v>0</v>
      </c>
      <c r="H506" s="164"/>
    </row>
    <row r="507" spans="1:8" outlineLevel="1" x14ac:dyDescent="0.25">
      <c r="A507" s="30" t="str">
        <f>[1]Egresos!A335</f>
        <v>EEE.24.01.006.000.000</v>
      </c>
      <c r="B507" s="42"/>
      <c r="C507" s="43" t="str">
        <f>[1]Egresos!B335</f>
        <v>Voluntariado</v>
      </c>
      <c r="D507" s="44">
        <f>(Egresos!C333)</f>
        <v>0</v>
      </c>
      <c r="E507" s="44">
        <f>(Egresos!D333)</f>
        <v>0</v>
      </c>
      <c r="F507" s="45">
        <f ca="1">(Egresos!E333)</f>
        <v>0</v>
      </c>
      <c r="G507" s="163">
        <f>(Egresos!F333)</f>
        <v>0</v>
      </c>
      <c r="H507" s="164"/>
    </row>
    <row r="508" spans="1:8" outlineLevel="1" x14ac:dyDescent="0.25">
      <c r="A508" s="30" t="str">
        <f>[1]Egresos!A336</f>
        <v>EEE.24.01.007.000.000</v>
      </c>
      <c r="B508" s="42"/>
      <c r="C508" s="43" t="str">
        <f>[1]Egresos!B336</f>
        <v>Asistencia Social a Personas Naturales</v>
      </c>
      <c r="D508" s="44">
        <f>(Egresos!C334)</f>
        <v>0</v>
      </c>
      <c r="E508" s="44">
        <f>(Egresos!D334)</f>
        <v>0</v>
      </c>
      <c r="F508" s="45">
        <f ca="1">(Egresos!E334)</f>
        <v>0</v>
      </c>
      <c r="G508" s="163">
        <f>(Egresos!F334)</f>
        <v>0</v>
      </c>
      <c r="H508" s="164"/>
    </row>
    <row r="509" spans="1:8" outlineLevel="1" x14ac:dyDescent="0.25">
      <c r="A509" s="30" t="str">
        <f>[1]Egresos!A337</f>
        <v>EEE.24.01.008.000.000</v>
      </c>
      <c r="B509" s="42"/>
      <c r="C509" s="43" t="str">
        <f>[1]Egresos!B337</f>
        <v>Premios y Otros</v>
      </c>
      <c r="D509" s="44">
        <f>(Egresos!C335)</f>
        <v>0</v>
      </c>
      <c r="E509" s="44">
        <f>(Egresos!D335)</f>
        <v>0</v>
      </c>
      <c r="F509" s="45">
        <f ca="1">(Egresos!E335)</f>
        <v>0</v>
      </c>
      <c r="G509" s="163">
        <f>(Egresos!F335)</f>
        <v>0</v>
      </c>
      <c r="H509" s="164"/>
    </row>
    <row r="510" spans="1:8" outlineLevel="1" x14ac:dyDescent="0.25">
      <c r="A510" s="30" t="str">
        <f>[1]Egresos!A338</f>
        <v>EEE.24.01.009.000.000</v>
      </c>
      <c r="B510" s="42"/>
      <c r="C510" s="43" t="str">
        <f>[1]Egresos!B338</f>
        <v>Educación Prebásica - Personas Juridicas Privadas art 13, DFL Nº1 3.063/80</v>
      </c>
      <c r="D510" s="44">
        <f>(Egresos!C336)</f>
        <v>0</v>
      </c>
      <c r="E510" s="44">
        <f>(Egresos!D336)</f>
        <v>0</v>
      </c>
      <c r="F510" s="45">
        <f ca="1">(Egresos!E336)</f>
        <v>0</v>
      </c>
      <c r="G510" s="163">
        <f>(Egresos!F336)</f>
        <v>0</v>
      </c>
      <c r="H510" s="164"/>
    </row>
    <row r="511" spans="1:8" outlineLevel="1" x14ac:dyDescent="0.25">
      <c r="A511" s="30" t="str">
        <f>[1]Egresos!A339</f>
        <v>EEE.24.01.999.000.000</v>
      </c>
      <c r="B511" s="42"/>
      <c r="C511" s="43" t="str">
        <f>[1]Egresos!B339</f>
        <v>Otras Transferencias al Sector Privado</v>
      </c>
      <c r="D511" s="44">
        <f>(Egresos!C337)</f>
        <v>0</v>
      </c>
      <c r="E511" s="44">
        <f>(Egresos!D337)</f>
        <v>0</v>
      </c>
      <c r="F511" s="45">
        <f ca="1">(Egresos!E337)</f>
        <v>0</v>
      </c>
      <c r="G511" s="163">
        <f>(Egresos!F337)</f>
        <v>0</v>
      </c>
      <c r="H511" s="164"/>
    </row>
    <row r="512" spans="1:8" outlineLevel="1" x14ac:dyDescent="0.25">
      <c r="A512" s="30" t="str">
        <f>[1]Egresos!A340</f>
        <v>EEE.24.03.000.000.000</v>
      </c>
      <c r="B512" s="42"/>
      <c r="C512" s="43" t="str">
        <f>[1]Egresos!B340</f>
        <v>A OTRAS ENTIDADES PUBLICAS</v>
      </c>
      <c r="D512" s="44">
        <f>(Egresos!C338)</f>
        <v>0</v>
      </c>
      <c r="E512" s="44">
        <f>(Egresos!D338)</f>
        <v>0</v>
      </c>
      <c r="F512" s="45">
        <f ca="1">(Egresos!E338)</f>
        <v>0</v>
      </c>
      <c r="G512" s="163">
        <f>(Egresos!F338)</f>
        <v>0</v>
      </c>
      <c r="H512" s="164"/>
    </row>
    <row r="513" spans="1:8" outlineLevel="1" x14ac:dyDescent="0.25">
      <c r="A513" s="30" t="str">
        <f>[1]Egresos!A341</f>
        <v>EEE.24.03.001.000.000</v>
      </c>
      <c r="B513" s="42"/>
      <c r="C513" s="43" t="str">
        <f>[1]Egresos!B341</f>
        <v>A la  Junta Nacional de Auxilio Escolar y B ecas</v>
      </c>
      <c r="D513" s="44">
        <f>(Egresos!C339)</f>
        <v>0</v>
      </c>
      <c r="E513" s="44">
        <f>(Egresos!D339)</f>
        <v>0</v>
      </c>
      <c r="F513" s="45">
        <f ca="1">(Egresos!E339)</f>
        <v>0</v>
      </c>
      <c r="G513" s="163">
        <f>(Egresos!F339)</f>
        <v>0</v>
      </c>
      <c r="H513" s="164"/>
    </row>
    <row r="514" spans="1:8" outlineLevel="1" x14ac:dyDescent="0.25">
      <c r="A514" s="30" t="str">
        <f>[1]Egresos!A342</f>
        <v>EEE.24.03.002.000.000</v>
      </c>
      <c r="B514" s="42"/>
      <c r="C514" s="43" t="str">
        <f>[1]Egresos!B342</f>
        <v>A los Servicios de Salud</v>
      </c>
      <c r="D514" s="44">
        <f>(Egresos!C340)</f>
        <v>0</v>
      </c>
      <c r="E514" s="44">
        <f>(Egresos!D340)</f>
        <v>0</v>
      </c>
      <c r="F514" s="45">
        <f ca="1">(Egresos!E340)</f>
        <v>0</v>
      </c>
      <c r="G514" s="163">
        <f>(Egresos!F340)</f>
        <v>0</v>
      </c>
      <c r="H514" s="164"/>
    </row>
    <row r="515" spans="1:8" outlineLevel="1" x14ac:dyDescent="0.25">
      <c r="A515" s="30" t="str">
        <f>[1]Egresos!A343</f>
        <v>EEE.24.03.002.001.000</v>
      </c>
      <c r="B515" s="42"/>
      <c r="C515" s="43" t="str">
        <f>[1]Egresos!B343</f>
        <v>Multa Ley de Alcoholes</v>
      </c>
      <c r="D515" s="44">
        <f>(Egresos!C341)</f>
        <v>0</v>
      </c>
      <c r="E515" s="44">
        <f>(Egresos!D341)</f>
        <v>0</v>
      </c>
      <c r="F515" s="45">
        <f ca="1">(Egresos!E341)</f>
        <v>0</v>
      </c>
      <c r="G515" s="163">
        <f>(Egresos!F341)</f>
        <v>0</v>
      </c>
      <c r="H515" s="164"/>
    </row>
    <row r="516" spans="1:8" outlineLevel="1" x14ac:dyDescent="0.25">
      <c r="A516" s="30" t="str">
        <f>[1]Egresos!A344</f>
        <v>EEE.24.03.080.000.000</v>
      </c>
      <c r="B516" s="42"/>
      <c r="C516" s="43" t="str">
        <f>[1]Egresos!B344</f>
        <v>A las Asociaciones</v>
      </c>
      <c r="D516" s="44">
        <f>(Egresos!C342)</f>
        <v>0</v>
      </c>
      <c r="E516" s="44">
        <f>(Egresos!D342)</f>
        <v>0</v>
      </c>
      <c r="F516" s="45">
        <f ca="1">(Egresos!E342)</f>
        <v>0</v>
      </c>
      <c r="G516" s="163">
        <f>(Egresos!F342)</f>
        <v>0</v>
      </c>
      <c r="H516" s="164"/>
    </row>
    <row r="517" spans="1:8" outlineLevel="1" x14ac:dyDescent="0.25">
      <c r="A517" s="30" t="str">
        <f>[1]Egresos!A345</f>
        <v>EEE.24.03.080.001.000</v>
      </c>
      <c r="B517" s="42"/>
      <c r="C517" s="43" t="str">
        <f>[1]Egresos!B345</f>
        <v>A la Asociación Chilena de Municipalidades</v>
      </c>
      <c r="D517" s="44">
        <f>(Egresos!C343)</f>
        <v>0</v>
      </c>
      <c r="E517" s="44">
        <f>(Egresos!D343)</f>
        <v>0</v>
      </c>
      <c r="F517" s="45">
        <f ca="1">(Egresos!E343)</f>
        <v>0</v>
      </c>
      <c r="G517" s="163">
        <f>(Egresos!F343)</f>
        <v>0</v>
      </c>
      <c r="H517" s="164"/>
    </row>
    <row r="518" spans="1:8" outlineLevel="1" x14ac:dyDescent="0.25">
      <c r="A518" s="30" t="str">
        <f>[1]Egresos!A346</f>
        <v>EEE.24.03.080.002.000</v>
      </c>
      <c r="B518" s="42"/>
      <c r="C518" s="43" t="str">
        <f>[1]Egresos!B346</f>
        <v>A Otras Asociaciones</v>
      </c>
      <c r="D518" s="44">
        <f>(Egresos!C344)</f>
        <v>0</v>
      </c>
      <c r="E518" s="44">
        <f>(Egresos!D344)</f>
        <v>0</v>
      </c>
      <c r="F518" s="45">
        <f ca="1">(Egresos!E344)</f>
        <v>0</v>
      </c>
      <c r="G518" s="163">
        <f>(Egresos!F344)</f>
        <v>0</v>
      </c>
      <c r="H518" s="164"/>
    </row>
    <row r="519" spans="1:8" outlineLevel="1" x14ac:dyDescent="0.25">
      <c r="A519" s="30" t="str">
        <f>[1]Egresos!A347</f>
        <v>EEE.24.03.090.000.000</v>
      </c>
      <c r="B519" s="42"/>
      <c r="C519" s="43" t="str">
        <f>[1]Egresos!B347</f>
        <v>Al Fondo Común Municipal - Permisos de Circulación</v>
      </c>
      <c r="D519" s="44">
        <f>(Egresos!C345)</f>
        <v>0</v>
      </c>
      <c r="E519" s="44">
        <f>(Egresos!D345)</f>
        <v>0</v>
      </c>
      <c r="F519" s="45">
        <f ca="1">(Egresos!E345)</f>
        <v>0</v>
      </c>
      <c r="G519" s="163">
        <f>(Egresos!F345)</f>
        <v>0</v>
      </c>
      <c r="H519" s="164"/>
    </row>
    <row r="520" spans="1:8" outlineLevel="1" x14ac:dyDescent="0.25">
      <c r="A520" s="30" t="str">
        <f>[1]Egresos!A348</f>
        <v>EEE.24.03.090.001.000</v>
      </c>
      <c r="B520" s="42"/>
      <c r="C520" s="43" t="str">
        <f>[1]Egresos!B348</f>
        <v>Aporte Año Vigente</v>
      </c>
      <c r="D520" s="44">
        <f>(Egresos!C346)</f>
        <v>0</v>
      </c>
      <c r="E520" s="44">
        <f>(Egresos!D346)</f>
        <v>0</v>
      </c>
      <c r="F520" s="45">
        <f ca="1">(Egresos!E346)</f>
        <v>0</v>
      </c>
      <c r="G520" s="163">
        <f>(Egresos!F346)</f>
        <v>0</v>
      </c>
      <c r="H520" s="164"/>
    </row>
    <row r="521" spans="1:8" outlineLevel="1" x14ac:dyDescent="0.25">
      <c r="A521" s="30" t="str">
        <f>[1]Egresos!A349</f>
        <v>EEE.24.03.090.002.000</v>
      </c>
      <c r="B521" s="42"/>
      <c r="C521" s="43" t="str">
        <f>[1]Egresos!B349</f>
        <v>Aporte Otros Años</v>
      </c>
      <c r="D521" s="44">
        <f>(Egresos!C347)</f>
        <v>0</v>
      </c>
      <c r="E521" s="44">
        <f>(Egresos!D347)</f>
        <v>0</v>
      </c>
      <c r="F521" s="45">
        <f ca="1">(Egresos!E347)</f>
        <v>0</v>
      </c>
      <c r="G521" s="163">
        <f>(Egresos!F347)</f>
        <v>0</v>
      </c>
      <c r="H521" s="164"/>
    </row>
    <row r="522" spans="1:8" outlineLevel="1" x14ac:dyDescent="0.25">
      <c r="A522" s="30" t="str">
        <f>[1]Egresos!A350</f>
        <v>EEE.24.03.090.003.000</v>
      </c>
      <c r="B522" s="42"/>
      <c r="C522" s="43" t="str">
        <f>[1]Egresos!B350</f>
        <v>Intereses y Reajustes Pagados</v>
      </c>
      <c r="D522" s="44">
        <f>(Egresos!C348)</f>
        <v>0</v>
      </c>
      <c r="E522" s="44">
        <f>(Egresos!D348)</f>
        <v>0</v>
      </c>
      <c r="F522" s="45">
        <f ca="1">(Egresos!E348)</f>
        <v>0</v>
      </c>
      <c r="G522" s="163">
        <f>(Egresos!F348)</f>
        <v>0</v>
      </c>
      <c r="H522" s="164"/>
    </row>
    <row r="523" spans="1:8" outlineLevel="1" x14ac:dyDescent="0.25">
      <c r="A523" s="30" t="str">
        <f>[1]Egresos!A351</f>
        <v>EEE.24.03.091.000.000</v>
      </c>
      <c r="B523" s="42"/>
      <c r="C523" s="43" t="str">
        <f>[1]Egresos!B351</f>
        <v>Al Fondo Común Municipal - Patentes Municipales</v>
      </c>
      <c r="D523" s="44">
        <f>(Egresos!C349)</f>
        <v>0</v>
      </c>
      <c r="E523" s="44">
        <f>(Egresos!D349)</f>
        <v>0</v>
      </c>
      <c r="F523" s="45">
        <f ca="1">(Egresos!E349)</f>
        <v>0</v>
      </c>
      <c r="G523" s="163">
        <f>(Egresos!F349)</f>
        <v>0</v>
      </c>
      <c r="H523" s="164"/>
    </row>
    <row r="524" spans="1:8" outlineLevel="1" x14ac:dyDescent="0.25">
      <c r="A524" s="30" t="str">
        <f>[1]Egresos!A352</f>
        <v>EEE.24.03.091.001.000</v>
      </c>
      <c r="B524" s="42"/>
      <c r="C524" s="43" t="str">
        <f>[1]Egresos!B352</f>
        <v>Aporte Año Vigente</v>
      </c>
      <c r="D524" s="44">
        <f>(Egresos!C350)</f>
        <v>0</v>
      </c>
      <c r="E524" s="44">
        <f>(Egresos!D350)</f>
        <v>0</v>
      </c>
      <c r="F524" s="45">
        <f ca="1">(Egresos!E350)</f>
        <v>0</v>
      </c>
      <c r="G524" s="163">
        <f>(Egresos!F350)</f>
        <v>0</v>
      </c>
      <c r="H524" s="164"/>
    </row>
    <row r="525" spans="1:8" outlineLevel="1" x14ac:dyDescent="0.25">
      <c r="A525" s="30" t="str">
        <f>[1]Egresos!A353</f>
        <v>EEE.24.03.091.002.000</v>
      </c>
      <c r="B525" s="42"/>
      <c r="C525" s="43" t="str">
        <f>[1]Egresos!B353</f>
        <v>Aporte Otros Años</v>
      </c>
      <c r="D525" s="44">
        <f>(Egresos!C351)</f>
        <v>0</v>
      </c>
      <c r="E525" s="44">
        <f>(Egresos!D351)</f>
        <v>0</v>
      </c>
      <c r="F525" s="45">
        <f ca="1">(Egresos!E351)</f>
        <v>0</v>
      </c>
      <c r="G525" s="163">
        <f>(Egresos!F351)</f>
        <v>0</v>
      </c>
      <c r="H525" s="164"/>
    </row>
    <row r="526" spans="1:8" outlineLevel="1" x14ac:dyDescent="0.25">
      <c r="A526" s="30" t="str">
        <f>[1]Egresos!A354</f>
        <v>EEE.24.03.091.003.000</v>
      </c>
      <c r="B526" s="42"/>
      <c r="C526" s="43" t="str">
        <f>[1]Egresos!B354</f>
        <v>Intereses y Reajustes Pagados</v>
      </c>
      <c r="D526" s="44">
        <f>(Egresos!C352)</f>
        <v>0</v>
      </c>
      <c r="E526" s="44">
        <f>(Egresos!D352)</f>
        <v>0</v>
      </c>
      <c r="F526" s="45">
        <f ca="1">(Egresos!E352)</f>
        <v>0</v>
      </c>
      <c r="G526" s="163">
        <f>(Egresos!F352)</f>
        <v>0</v>
      </c>
      <c r="H526" s="164"/>
    </row>
    <row r="527" spans="1:8" outlineLevel="1" x14ac:dyDescent="0.25">
      <c r="A527" s="30" t="str">
        <f>[1]Egresos!A355</f>
        <v>EEE.24.03.092.000.000</v>
      </c>
      <c r="B527" s="42"/>
      <c r="C527" s="43" t="str">
        <f>[1]Egresos!B355</f>
        <v>Al Fondo Común Municipal - Multas</v>
      </c>
      <c r="D527" s="44">
        <f>(Egresos!C353)</f>
        <v>0</v>
      </c>
      <c r="E527" s="44">
        <f>(Egresos!D353)</f>
        <v>0</v>
      </c>
      <c r="F527" s="45">
        <f ca="1">(Egresos!E353)</f>
        <v>0</v>
      </c>
      <c r="G527" s="163">
        <f>(Egresos!F353)</f>
        <v>0</v>
      </c>
      <c r="H527" s="164"/>
    </row>
    <row r="528" spans="1:8" outlineLevel="1" x14ac:dyDescent="0.25">
      <c r="A528" s="30" t="str">
        <f>[1]Egresos!A356</f>
        <v>EEE.24.03.092.001.000</v>
      </c>
      <c r="B528" s="42"/>
      <c r="C528" s="43" t="str">
        <f>[1]Egresos!B356</f>
        <v>Multas Art. 14, N°6,  Inc. 1°, ley N° 18.695 - Equipos de Registros</v>
      </c>
      <c r="D528" s="44">
        <f>(Egresos!C354)</f>
        <v>0</v>
      </c>
      <c r="E528" s="44">
        <f>(Egresos!D354)</f>
        <v>0</v>
      </c>
      <c r="F528" s="45">
        <f ca="1">(Egresos!E354)</f>
        <v>0</v>
      </c>
      <c r="G528" s="163">
        <f>(Egresos!F354)</f>
        <v>0</v>
      </c>
      <c r="H528" s="164"/>
    </row>
    <row r="529" spans="1:8" outlineLevel="1" x14ac:dyDescent="0.25">
      <c r="A529" s="30" t="str">
        <f>[1]Egresos!A357</f>
        <v>EEE.24.03.092.002.000</v>
      </c>
      <c r="B529" s="42"/>
      <c r="C529" s="43" t="str">
        <f>[1]Egresos!B357</f>
        <v>Multas Art. 14, N°6,  Inc. 2°, ley N° 18.695 – Multas TAG</v>
      </c>
      <c r="D529" s="44">
        <f>(Egresos!C355)</f>
        <v>0</v>
      </c>
      <c r="E529" s="44">
        <f>(Egresos!D355)</f>
        <v>0</v>
      </c>
      <c r="F529" s="45">
        <f ca="1">(Egresos!E355)</f>
        <v>0</v>
      </c>
      <c r="G529" s="163">
        <f>(Egresos!F355)</f>
        <v>0</v>
      </c>
      <c r="H529" s="164"/>
    </row>
    <row r="530" spans="1:8" outlineLevel="1" x14ac:dyDescent="0.25">
      <c r="A530" s="30" t="str">
        <f>[1]Egresos!A358</f>
        <v>EEE.24.03.092.003.000</v>
      </c>
      <c r="B530" s="42"/>
      <c r="C530" s="43" t="str">
        <f>[1]Egresos!B358</f>
        <v>Multas Art. 42, Decreto N° 900 de 1996 Ministerio de Obras Públicas</v>
      </c>
      <c r="D530" s="44">
        <f>(Egresos!C356)</f>
        <v>0</v>
      </c>
      <c r="E530" s="44">
        <f>(Egresos!D356)</f>
        <v>0</v>
      </c>
      <c r="F530" s="45">
        <f ca="1">(Egresos!E356)</f>
        <v>0</v>
      </c>
      <c r="G530" s="163">
        <f>(Egresos!F356)</f>
        <v>0</v>
      </c>
      <c r="H530" s="164"/>
    </row>
    <row r="531" spans="1:8" outlineLevel="1" x14ac:dyDescent="0.25">
      <c r="A531" s="30" t="str">
        <f>[1]Egresos!A359</f>
        <v>EEE.24.03.099.000.000</v>
      </c>
      <c r="B531" s="42"/>
      <c r="C531" s="43" t="str">
        <f>[1]Egresos!B359</f>
        <v>A Otras Entidades Públicas</v>
      </c>
      <c r="D531" s="44">
        <f>(Egresos!C357)</f>
        <v>0</v>
      </c>
      <c r="E531" s="44">
        <f>(Egresos!D357)</f>
        <v>0</v>
      </c>
      <c r="F531" s="45">
        <f ca="1">(Egresos!E357)</f>
        <v>0</v>
      </c>
      <c r="G531" s="163">
        <f>(Egresos!F357)</f>
        <v>0</v>
      </c>
      <c r="H531" s="164"/>
    </row>
    <row r="532" spans="1:8" outlineLevel="1" x14ac:dyDescent="0.25">
      <c r="A532" s="30" t="str">
        <f>[1]Egresos!A360</f>
        <v>EEE.24.03.100.000.000</v>
      </c>
      <c r="B532" s="42"/>
      <c r="C532" s="43" t="str">
        <f>[1]Egresos!B360</f>
        <v>A Otras Municipalidades</v>
      </c>
      <c r="D532" s="44">
        <f>(Egresos!C358)</f>
        <v>0</v>
      </c>
      <c r="E532" s="44">
        <f>(Egresos!D358)</f>
        <v>0</v>
      </c>
      <c r="F532" s="45">
        <f ca="1">(Egresos!E358)</f>
        <v>0</v>
      </c>
      <c r="G532" s="163">
        <f>(Egresos!F358)</f>
        <v>0</v>
      </c>
      <c r="H532" s="164"/>
    </row>
    <row r="533" spans="1:8" outlineLevel="1" x14ac:dyDescent="0.25">
      <c r="A533" s="30" t="str">
        <f>[1]Egresos!A361</f>
        <v>EEE.24.03.101.000.000</v>
      </c>
      <c r="B533" s="42"/>
      <c r="C533" s="43" t="str">
        <f>[1]Egresos!B361</f>
        <v>A Servicios Incorporados a su Gestión</v>
      </c>
      <c r="D533" s="44">
        <f>(Egresos!C359)</f>
        <v>0</v>
      </c>
      <c r="E533" s="44">
        <f>(Egresos!D359)</f>
        <v>0</v>
      </c>
      <c r="F533" s="45">
        <f ca="1">(Egresos!E359)</f>
        <v>0</v>
      </c>
      <c r="G533" s="163">
        <f>(Egresos!F359)</f>
        <v>0</v>
      </c>
      <c r="H533" s="164"/>
    </row>
    <row r="534" spans="1:8" outlineLevel="1" x14ac:dyDescent="0.25">
      <c r="A534" s="30" t="str">
        <f>[1]Egresos!A362</f>
        <v>EEE.24.03.101.001.000</v>
      </c>
      <c r="B534" s="42"/>
      <c r="C534" s="43" t="str">
        <f>[1]Egresos!B362</f>
        <v>A Educación</v>
      </c>
      <c r="D534" s="44">
        <f>(Egresos!C360)</f>
        <v>0</v>
      </c>
      <c r="E534" s="44">
        <f>(Egresos!D360)</f>
        <v>0</v>
      </c>
      <c r="F534" s="45">
        <f ca="1">(Egresos!E360)</f>
        <v>0</v>
      </c>
      <c r="G534" s="163">
        <f>(Egresos!F360)</f>
        <v>0</v>
      </c>
      <c r="H534" s="164"/>
    </row>
    <row r="535" spans="1:8" outlineLevel="1" x14ac:dyDescent="0.25">
      <c r="A535" s="30" t="str">
        <f>[1]Egresos!A363</f>
        <v>EEE.24.03.101.002.000</v>
      </c>
      <c r="B535" s="42"/>
      <c r="C535" s="43" t="str">
        <f>[1]Egresos!B363</f>
        <v>A Salud</v>
      </c>
      <c r="D535" s="44">
        <f>(Egresos!C361)</f>
        <v>0</v>
      </c>
      <c r="E535" s="44">
        <f>(Egresos!D361)</f>
        <v>0</v>
      </c>
      <c r="F535" s="45">
        <f ca="1">(Egresos!E361)</f>
        <v>0</v>
      </c>
      <c r="G535" s="163">
        <f>(Egresos!F361)</f>
        <v>0</v>
      </c>
      <c r="H535" s="164"/>
    </row>
    <row r="536" spans="1:8" outlineLevel="1" x14ac:dyDescent="0.25">
      <c r="A536" s="30" t="str">
        <f>[1]Egresos!A364</f>
        <v>EEE.24.03.101.003.000</v>
      </c>
      <c r="B536" s="42"/>
      <c r="C536" s="43" t="str">
        <f>[1]Egresos!B364</f>
        <v>A Cementerios</v>
      </c>
      <c r="D536" s="44">
        <f>(Egresos!C362)</f>
        <v>0</v>
      </c>
      <c r="E536" s="44">
        <f>(Egresos!D362)</f>
        <v>0</v>
      </c>
      <c r="F536" s="45">
        <f ca="1">(Egresos!E362)</f>
        <v>0</v>
      </c>
      <c r="G536" s="163">
        <f>(Egresos!F362)</f>
        <v>0</v>
      </c>
      <c r="H536" s="164"/>
    </row>
    <row r="537" spans="1:8" outlineLevel="1" x14ac:dyDescent="0.25">
      <c r="A537" s="30" t="str">
        <f>[1]Egresos!A365</f>
        <v>EEE.24.07.000.000.000</v>
      </c>
      <c r="B537" s="42"/>
      <c r="C537" s="43" t="str">
        <f>[1]Egresos!B365</f>
        <v>A ORGANISMOS INTERNACIONALES</v>
      </c>
      <c r="D537" s="44">
        <f>(Egresos!C363)</f>
        <v>0</v>
      </c>
      <c r="E537" s="44">
        <f>(Egresos!D363)</f>
        <v>0</v>
      </c>
      <c r="F537" s="45">
        <f ca="1">(Egresos!E363)</f>
        <v>0</v>
      </c>
      <c r="G537" s="163">
        <f>(Egresos!F363)</f>
        <v>0</v>
      </c>
      <c r="H537" s="164"/>
    </row>
    <row r="538" spans="1:8" x14ac:dyDescent="0.25">
      <c r="A538" s="30" t="str">
        <f>[1]Egresos!A366</f>
        <v>EEE.24.07.001.000.000</v>
      </c>
      <c r="B538" s="42"/>
      <c r="C538" s="43" t="str">
        <f>[1]Egresos!B366</f>
        <v>A Mercociudades</v>
      </c>
      <c r="D538" s="44">
        <f>(Egresos!C364)</f>
        <v>0</v>
      </c>
      <c r="E538" s="44">
        <f>(Egresos!D364)</f>
        <v>0</v>
      </c>
      <c r="F538" s="45">
        <f ca="1">(Egresos!E364)</f>
        <v>0</v>
      </c>
      <c r="G538" s="163">
        <f>(Egresos!F364)</f>
        <v>0</v>
      </c>
      <c r="H538" s="164"/>
    </row>
    <row r="539" spans="1:8" outlineLevel="1" x14ac:dyDescent="0.25">
      <c r="A539" s="30" t="str">
        <f>[1]Egresos!A367</f>
        <v>EEE.24.07.099.000.000</v>
      </c>
      <c r="B539" s="42"/>
      <c r="C539" s="43" t="str">
        <f>[1]Egresos!B367</f>
        <v xml:space="preserve">A Otros Organismos Internacionales </v>
      </c>
      <c r="D539" s="44">
        <f>(Egresos!C365)</f>
        <v>0</v>
      </c>
      <c r="E539" s="44">
        <f>(Egresos!D365)</f>
        <v>0</v>
      </c>
      <c r="F539" s="45">
        <f ca="1">(Egresos!E365)</f>
        <v>0</v>
      </c>
      <c r="G539" s="163">
        <f>(Egresos!F365)</f>
        <v>0</v>
      </c>
      <c r="H539" s="164"/>
    </row>
    <row r="540" spans="1:8" outlineLevel="1" x14ac:dyDescent="0.25">
      <c r="A540" s="30" t="str">
        <f>[1]Egresos!A368</f>
        <v>EEE.25.00.000.000.000</v>
      </c>
      <c r="B540" s="42"/>
      <c r="C540" s="43" t="str">
        <f>[1]Egresos!B368</f>
        <v>C X P INTEGROS AL FISCO</v>
      </c>
      <c r="D540" s="44">
        <f>(Egresos!C366)</f>
        <v>0</v>
      </c>
      <c r="E540" s="44">
        <f>(Egresos!D366)</f>
        <v>0</v>
      </c>
      <c r="F540" s="45">
        <f ca="1">(Egresos!E366)</f>
        <v>0</v>
      </c>
      <c r="G540" s="163">
        <f>(Egresos!F366)</f>
        <v>0</v>
      </c>
      <c r="H540" s="164"/>
    </row>
    <row r="541" spans="1:8" x14ac:dyDescent="0.25">
      <c r="A541" s="30" t="str">
        <f>[1]Egresos!A369</f>
        <v>EEE.25.01.000.000.000</v>
      </c>
      <c r="B541" s="42"/>
      <c r="C541" s="43" t="str">
        <f>[1]Egresos!B369</f>
        <v>IMPUESTOS</v>
      </c>
      <c r="D541" s="44">
        <f>(Egresos!C367)</f>
        <v>0</v>
      </c>
      <c r="E541" s="44">
        <f>(Egresos!D367)</f>
        <v>0</v>
      </c>
      <c r="F541" s="45">
        <f ca="1">(Egresos!E367)</f>
        <v>0</v>
      </c>
      <c r="G541" s="163">
        <f>(Egresos!F367)</f>
        <v>0</v>
      </c>
      <c r="H541" s="164"/>
    </row>
    <row r="542" spans="1:8" outlineLevel="1" x14ac:dyDescent="0.25">
      <c r="A542" s="30" t="str">
        <f>[1]Egresos!A370</f>
        <v>EEE.25.99.000.000.000</v>
      </c>
      <c r="B542" s="42"/>
      <c r="C542" s="43" t="str">
        <f>[1]Egresos!B370</f>
        <v>Otros Integros al Fisco</v>
      </c>
      <c r="D542" s="44">
        <f>(Egresos!C368)</f>
        <v>0</v>
      </c>
      <c r="E542" s="44">
        <f>(Egresos!D368)</f>
        <v>0</v>
      </c>
      <c r="F542" s="45">
        <f ca="1">(Egresos!E368)</f>
        <v>0</v>
      </c>
      <c r="G542" s="163">
        <f>(Egresos!F368)</f>
        <v>0</v>
      </c>
      <c r="H542" s="164"/>
    </row>
    <row r="543" spans="1:8" outlineLevel="1" x14ac:dyDescent="0.25">
      <c r="A543" s="30" t="str">
        <f>[1]Egresos!A371</f>
        <v>EEE.26.00.000.000.000</v>
      </c>
      <c r="B543" s="42"/>
      <c r="C543" s="43" t="str">
        <f>[1]Egresos!B371</f>
        <v>CxP OTROS GASTOS CORRIENTES</v>
      </c>
      <c r="D543" s="44">
        <f>(Egresos!C369)</f>
        <v>0</v>
      </c>
      <c r="E543" s="44">
        <f>(Egresos!D369)</f>
        <v>0</v>
      </c>
      <c r="F543" s="45">
        <f ca="1">(Egresos!E369)</f>
        <v>0</v>
      </c>
      <c r="G543" s="163">
        <f ca="1">(Egresos!F369)</f>
        <v>0</v>
      </c>
      <c r="H543" s="164"/>
    </row>
    <row r="544" spans="1:8" outlineLevel="1" x14ac:dyDescent="0.25">
      <c r="A544" s="30" t="str">
        <f>[1]Egresos!A372</f>
        <v>EEE.26.01.000.000.000</v>
      </c>
      <c r="B544" s="42"/>
      <c r="C544" s="43" t="str">
        <f>[1]Egresos!B372</f>
        <v>DEVOLUCIONES</v>
      </c>
      <c r="D544" s="44">
        <f>(Egresos!C370)</f>
        <v>0</v>
      </c>
      <c r="E544" s="44">
        <f>(Egresos!D370)</f>
        <v>0</v>
      </c>
      <c r="F544" s="45">
        <f ca="1">(Egresos!E370)</f>
        <v>0</v>
      </c>
      <c r="G544" s="163">
        <f ca="1">(Egresos!F370)</f>
        <v>0</v>
      </c>
      <c r="H544" s="164"/>
    </row>
    <row r="545" spans="1:8" outlineLevel="1" x14ac:dyDescent="0.25">
      <c r="A545" s="30" t="str">
        <f>[1]Egresos!A373</f>
        <v>EEE.26.02.000.000.000</v>
      </c>
      <c r="B545" s="42"/>
      <c r="C545" s="43" t="str">
        <f>[1]Egresos!B373</f>
        <v>COMPENSACIÓN POR DAÑOS A TERCERO Y/O A LA PROPIEDAD</v>
      </c>
      <c r="D545" s="44">
        <f>(Egresos!C371)</f>
        <v>0</v>
      </c>
      <c r="E545" s="44">
        <f>(Egresos!D371)</f>
        <v>0</v>
      </c>
      <c r="F545" s="45">
        <f ca="1">(Egresos!E371)</f>
        <v>0</v>
      </c>
      <c r="G545" s="163">
        <f ca="1">(Egresos!F371)</f>
        <v>0</v>
      </c>
      <c r="H545" s="164"/>
    </row>
    <row r="546" spans="1:8" outlineLevel="1" x14ac:dyDescent="0.25">
      <c r="A546" s="30" t="str">
        <f>[1]Egresos!A374</f>
        <v>EEE.26.04.000.000.000</v>
      </c>
      <c r="B546" s="42"/>
      <c r="C546" s="43" t="str">
        <f>[1]Egresos!B374</f>
        <v>APLICACIÓN FONDOS DE TERCEROS</v>
      </c>
      <c r="D546" s="44">
        <f>(Egresos!C372)</f>
        <v>0</v>
      </c>
      <c r="E546" s="44">
        <f>(Egresos!D372)</f>
        <v>0</v>
      </c>
      <c r="F546" s="45">
        <f ca="1">(Egresos!E372)</f>
        <v>0</v>
      </c>
      <c r="G546" s="163">
        <f>(Egresos!F372)</f>
        <v>0</v>
      </c>
      <c r="H546" s="164"/>
    </row>
    <row r="547" spans="1:8" outlineLevel="1" x14ac:dyDescent="0.25">
      <c r="A547" s="30" t="str">
        <f>[1]Egresos!A375</f>
        <v>EEE.26.04.001.000.000</v>
      </c>
      <c r="B547" s="42"/>
      <c r="C547" s="43" t="str">
        <f>[1]Egresos!B375</f>
        <v>Arancel al Registro de Multas de Tránsito No Pagadas</v>
      </c>
      <c r="D547" s="44">
        <f>(Egresos!C373)</f>
        <v>0</v>
      </c>
      <c r="E547" s="44">
        <f>(Egresos!D373)</f>
        <v>0</v>
      </c>
      <c r="F547" s="45">
        <f ca="1">(Egresos!E373)</f>
        <v>0</v>
      </c>
      <c r="G547" s="163">
        <f>(Egresos!F373)</f>
        <v>0</v>
      </c>
      <c r="H547" s="164"/>
    </row>
    <row r="548" spans="1:8" x14ac:dyDescent="0.25">
      <c r="A548" s="30" t="str">
        <f>[1]Egresos!A376</f>
        <v>EEE.26.04.003.000.000</v>
      </c>
      <c r="B548" s="42"/>
      <c r="C548" s="43" t="str">
        <f>[1]Egresos!B376</f>
        <v>Aplicación Cobros Judiciales a favor de Empresas Concesionarias</v>
      </c>
      <c r="D548" s="44">
        <f>(Egresos!C374)</f>
        <v>0</v>
      </c>
      <c r="E548" s="44">
        <f>(Egresos!D374)</f>
        <v>0</v>
      </c>
      <c r="F548" s="45">
        <f ca="1">(Egresos!E374)</f>
        <v>0</v>
      </c>
      <c r="G548" s="163">
        <f>(Egresos!F374)</f>
        <v>0</v>
      </c>
      <c r="H548" s="164"/>
    </row>
    <row r="549" spans="1:8" outlineLevel="1" x14ac:dyDescent="0.25">
      <c r="A549" s="30" t="str">
        <f>[1]Egresos!A377</f>
        <v>EEE.26.04.999.000.000</v>
      </c>
      <c r="B549" s="42"/>
      <c r="C549" s="43" t="str">
        <f>[1]Egresos!B377</f>
        <v>Aplicación Otros Fondos de Terceros</v>
      </c>
      <c r="D549" s="44">
        <f>(Egresos!C375)</f>
        <v>0</v>
      </c>
      <c r="E549" s="44">
        <f>(Egresos!D375)</f>
        <v>0</v>
      </c>
      <c r="F549" s="45">
        <f ca="1">(Egresos!E375)</f>
        <v>0</v>
      </c>
      <c r="G549" s="163">
        <f>(Egresos!F375)</f>
        <v>0</v>
      </c>
      <c r="H549" s="164"/>
    </row>
    <row r="550" spans="1:8" outlineLevel="1" x14ac:dyDescent="0.25">
      <c r="A550" s="30" t="str">
        <f>[1]Egresos!A378</f>
        <v>EEE.29.00.000.000.000</v>
      </c>
      <c r="B550" s="42"/>
      <c r="C550" s="43" t="str">
        <f>[1]Egresos!B378</f>
        <v>CxP ADQUISIC. DE ACTIVOS NO FINANCIEROS</v>
      </c>
      <c r="D550" s="44">
        <f>(Egresos!C376)</f>
        <v>5224</v>
      </c>
      <c r="E550" s="44">
        <f>(Egresos!D376)</f>
        <v>29480</v>
      </c>
      <c r="F550" s="45">
        <f ca="1">(Egresos!E376)</f>
        <v>24917</v>
      </c>
      <c r="G550" s="163">
        <f ca="1">(Egresos!F376)</f>
        <v>4563</v>
      </c>
      <c r="H550" s="164"/>
    </row>
    <row r="551" spans="1:8" outlineLevel="1" x14ac:dyDescent="0.25">
      <c r="A551" s="30" t="str">
        <f>[1]Egresos!A379</f>
        <v>EEE.29.01.000.000.000</v>
      </c>
      <c r="B551" s="42"/>
      <c r="C551" s="43" t="str">
        <f>[1]Egresos!B379</f>
        <v>TERRENOS</v>
      </c>
      <c r="D551" s="44">
        <f>(Egresos!C377)</f>
        <v>0</v>
      </c>
      <c r="E551" s="44">
        <f>(Egresos!D377)</f>
        <v>0</v>
      </c>
      <c r="F551" s="45">
        <f ca="1">(Egresos!E377)</f>
        <v>0</v>
      </c>
      <c r="G551" s="163">
        <f>(Egresos!F377)</f>
        <v>0</v>
      </c>
      <c r="H551" s="164"/>
    </row>
    <row r="552" spans="1:8" outlineLevel="1" x14ac:dyDescent="0.25">
      <c r="A552" s="30" t="str">
        <f>[1]Egresos!A380</f>
        <v>EEE.29.02.000.000.000</v>
      </c>
      <c r="B552" s="42"/>
      <c r="C552" s="43" t="str">
        <f>[1]Egresos!B380</f>
        <v>EDIFICIOS</v>
      </c>
      <c r="D552" s="44">
        <f>(Egresos!C378)</f>
        <v>0</v>
      </c>
      <c r="E552" s="44">
        <f>(Egresos!D378)</f>
        <v>0</v>
      </c>
      <c r="F552" s="45">
        <f ca="1">(Egresos!E378)</f>
        <v>0</v>
      </c>
      <c r="G552" s="163">
        <f>(Egresos!F378)</f>
        <v>0</v>
      </c>
      <c r="H552" s="164"/>
    </row>
    <row r="553" spans="1:8" outlineLevel="1" x14ac:dyDescent="0.25">
      <c r="A553" s="30" t="str">
        <f>[1]Egresos!A381</f>
        <v>EEE.29.03.000.000.000</v>
      </c>
      <c r="B553" s="42"/>
      <c r="C553" s="43" t="str">
        <f>[1]Egresos!B381</f>
        <v>VEHICULOS</v>
      </c>
      <c r="D553" s="44">
        <f>(Egresos!C379)</f>
        <v>0</v>
      </c>
      <c r="E553" s="44">
        <f>(Egresos!D379)</f>
        <v>0</v>
      </c>
      <c r="F553" s="45">
        <f ca="1">(Egresos!E379)</f>
        <v>0</v>
      </c>
      <c r="G553" s="163">
        <f>(Egresos!F379)</f>
        <v>0</v>
      </c>
      <c r="H553" s="164"/>
    </row>
    <row r="554" spans="1:8" outlineLevel="1" x14ac:dyDescent="0.25">
      <c r="A554" s="30" t="str">
        <f>[1]Egresos!A382</f>
        <v>EEE.29.04.000.000.000</v>
      </c>
      <c r="B554" s="42"/>
      <c r="C554" s="43" t="str">
        <f>[1]Egresos!B382</f>
        <v>MOBILIARIO Y OTROS</v>
      </c>
      <c r="D554" s="44">
        <f>(Egresos!C380)</f>
        <v>2000</v>
      </c>
      <c r="E554" s="44">
        <f>(Egresos!D380)</f>
        <v>2710</v>
      </c>
      <c r="F554" s="45">
        <f ca="1">(Egresos!E380)</f>
        <v>8104</v>
      </c>
      <c r="G554" s="163">
        <f ca="1">(Egresos!F380)</f>
        <v>-5394</v>
      </c>
      <c r="H554" s="164"/>
    </row>
    <row r="555" spans="1:8" outlineLevel="1" x14ac:dyDescent="0.25">
      <c r="A555" s="30" t="str">
        <f>[1]Egresos!A383</f>
        <v>EEE.29.05.000.000.000</v>
      </c>
      <c r="B555" s="42"/>
      <c r="C555" s="43" t="str">
        <f>[1]Egresos!B383</f>
        <v>MAQUINAS Y EQUIPOS</v>
      </c>
      <c r="D555" s="44">
        <f>(Egresos!C381)</f>
        <v>0</v>
      </c>
      <c r="E555" s="44">
        <f>(Egresos!D381)</f>
        <v>4830</v>
      </c>
      <c r="F555" s="45">
        <f ca="1">(Egresos!E381)</f>
        <v>828</v>
      </c>
      <c r="G555" s="163">
        <f ca="1">(Egresos!F381)</f>
        <v>4002</v>
      </c>
      <c r="H555" s="164"/>
    </row>
    <row r="556" spans="1:8" outlineLevel="1" x14ac:dyDescent="0.25">
      <c r="A556" s="30" t="str">
        <f>[1]Egresos!A384</f>
        <v>EEE.29.05.001.000.000</v>
      </c>
      <c r="B556" s="42"/>
      <c r="C556" s="43" t="str">
        <f>[1]Egresos!B384</f>
        <v>Máquinas y Equipos de Oficina</v>
      </c>
      <c r="D556" s="44">
        <f>(Egresos!C382)</f>
        <v>0</v>
      </c>
      <c r="E556" s="44">
        <f>(Egresos!D382)</f>
        <v>0</v>
      </c>
      <c r="F556" s="45">
        <f ca="1">(Egresos!E382)</f>
        <v>489</v>
      </c>
      <c r="G556" s="163">
        <f ca="1">(Egresos!F382)</f>
        <v>-489</v>
      </c>
      <c r="H556" s="164"/>
    </row>
    <row r="557" spans="1:8" outlineLevel="1" x14ac:dyDescent="0.25">
      <c r="A557" s="30" t="str">
        <f>[1]Egresos!A385</f>
        <v>EEE.29.05.002.000.000</v>
      </c>
      <c r="B557" s="42"/>
      <c r="C557" s="43" t="str">
        <f>[1]Egresos!B385</f>
        <v>Maquinarias y Equipos para la Producción</v>
      </c>
      <c r="D557" s="44">
        <f>(Egresos!C383)</f>
        <v>0</v>
      </c>
      <c r="E557" s="44">
        <f>(Egresos!D383)</f>
        <v>0</v>
      </c>
      <c r="F557" s="45">
        <f ca="1">(Egresos!E383)</f>
        <v>0</v>
      </c>
      <c r="G557" s="163">
        <f ca="1">(Egresos!F383)</f>
        <v>0</v>
      </c>
      <c r="H557" s="164"/>
    </row>
    <row r="558" spans="1:8" outlineLevel="1" x14ac:dyDescent="0.25">
      <c r="A558" s="30" t="str">
        <f>[1]Egresos!A386</f>
        <v>EEE.29.05.999.000.000</v>
      </c>
      <c r="B558" s="42"/>
      <c r="C558" s="43" t="str">
        <f>[1]Egresos!B386</f>
        <v>Otras</v>
      </c>
      <c r="D558" s="44">
        <f>(Egresos!C384)</f>
        <v>0</v>
      </c>
      <c r="E558" s="44">
        <f>(Egresos!D384)</f>
        <v>4830</v>
      </c>
      <c r="F558" s="45">
        <f ca="1">(Egresos!E384)</f>
        <v>339</v>
      </c>
      <c r="G558" s="163">
        <f ca="1">(Egresos!F384)</f>
        <v>4491</v>
      </c>
      <c r="H558" s="164"/>
    </row>
    <row r="559" spans="1:8" outlineLevel="1" x14ac:dyDescent="0.25">
      <c r="A559" s="30" t="str">
        <f>[1]Egresos!A387</f>
        <v>EEE.29.06.000.000.000</v>
      </c>
      <c r="B559" s="42"/>
      <c r="C559" s="43" t="str">
        <f>[1]Egresos!B387</f>
        <v>EQUIPOS INFORMATICOS</v>
      </c>
      <c r="D559" s="44">
        <f>(Egresos!C385)</f>
        <v>3224</v>
      </c>
      <c r="E559" s="44">
        <f>(Egresos!D385)</f>
        <v>21940</v>
      </c>
      <c r="F559" s="45">
        <f ca="1">(Egresos!E385)</f>
        <v>15985</v>
      </c>
      <c r="G559" s="163">
        <f ca="1">(Egresos!F385)</f>
        <v>5955</v>
      </c>
      <c r="H559" s="164"/>
    </row>
    <row r="560" spans="1:8" outlineLevel="1" x14ac:dyDescent="0.25">
      <c r="A560" s="30" t="str">
        <f>[1]Egresos!A388</f>
        <v>EEE.29.06.001.000.000</v>
      </c>
      <c r="B560" s="42"/>
      <c r="C560" s="43" t="str">
        <f>[1]Egresos!B388</f>
        <v>Equipos Computacionales y Periféricos</v>
      </c>
      <c r="D560" s="44">
        <f>(Egresos!C386)</f>
        <v>2000</v>
      </c>
      <c r="E560" s="44">
        <f>(Egresos!D386)</f>
        <v>20176</v>
      </c>
      <c r="F560" s="45">
        <f ca="1">(Egresos!E386)</f>
        <v>15985</v>
      </c>
      <c r="G560" s="163">
        <f ca="1">(Egresos!F386)</f>
        <v>4191</v>
      </c>
      <c r="H560" s="164"/>
    </row>
    <row r="561" spans="1:8" outlineLevel="1" x14ac:dyDescent="0.25">
      <c r="A561" s="30" t="str">
        <f>[1]Egresos!A389</f>
        <v>EEE.29.06.002.000.000</v>
      </c>
      <c r="B561" s="42"/>
      <c r="C561" s="43" t="str">
        <f>[1]Egresos!B389</f>
        <v>Equipos de Comunicaciones para Redes Informáticas</v>
      </c>
      <c r="D561" s="44">
        <f>(Egresos!C387)</f>
        <v>1224</v>
      </c>
      <c r="E561" s="44">
        <f>(Egresos!D387)</f>
        <v>1764</v>
      </c>
      <c r="F561" s="45">
        <f ca="1">(Egresos!E387)</f>
        <v>0</v>
      </c>
      <c r="G561" s="163">
        <f ca="1">(Egresos!F387)</f>
        <v>1764</v>
      </c>
      <c r="H561" s="164"/>
    </row>
    <row r="562" spans="1:8" outlineLevel="1" x14ac:dyDescent="0.25">
      <c r="A562" s="30" t="str">
        <f>[1]Egresos!A390</f>
        <v>EEE.29.07.000.000.000</v>
      </c>
      <c r="B562" s="42"/>
      <c r="C562" s="43" t="str">
        <f>[1]Egresos!B390</f>
        <v>PROGRAMAS INFORMATICOS</v>
      </c>
      <c r="D562" s="44">
        <f>(Egresos!C388)</f>
        <v>0</v>
      </c>
      <c r="E562" s="44">
        <f>(Egresos!D388)</f>
        <v>0</v>
      </c>
      <c r="F562" s="45">
        <f ca="1">(Egresos!E388)</f>
        <v>0</v>
      </c>
      <c r="G562" s="163">
        <f>(Egresos!F388)</f>
        <v>0</v>
      </c>
      <c r="H562" s="164"/>
    </row>
    <row r="563" spans="1:8" outlineLevel="1" x14ac:dyDescent="0.25">
      <c r="A563" s="30" t="str">
        <f>[1]Egresos!A391</f>
        <v>EEE.29.07.001.000.000</v>
      </c>
      <c r="B563" s="42"/>
      <c r="C563" s="43" t="str">
        <f>[1]Egresos!B391</f>
        <v>Programas Computacionales</v>
      </c>
      <c r="D563" s="44">
        <f>(Egresos!C389)</f>
        <v>0</v>
      </c>
      <c r="E563" s="44">
        <f>(Egresos!D389)</f>
        <v>0</v>
      </c>
      <c r="F563" s="45">
        <f ca="1">(Egresos!E389)</f>
        <v>0</v>
      </c>
      <c r="G563" s="163">
        <f>(Egresos!F389)</f>
        <v>0</v>
      </c>
      <c r="H563" s="164"/>
    </row>
    <row r="564" spans="1:8" x14ac:dyDescent="0.25">
      <c r="A564" s="30" t="str">
        <f>[1]Egresos!A392</f>
        <v>EEE.29.07.002.000.000</v>
      </c>
      <c r="B564" s="42"/>
      <c r="C564" s="43" t="str">
        <f>[1]Egresos!B392</f>
        <v>Sistemas de Información</v>
      </c>
      <c r="D564" s="44">
        <f>(Egresos!C390)</f>
        <v>0</v>
      </c>
      <c r="E564" s="44">
        <f>(Egresos!D390)</f>
        <v>0</v>
      </c>
      <c r="F564" s="45">
        <f ca="1">(Egresos!E390)</f>
        <v>0</v>
      </c>
      <c r="G564" s="163">
        <f>(Egresos!F390)</f>
        <v>0</v>
      </c>
      <c r="H564" s="164"/>
    </row>
    <row r="565" spans="1:8" outlineLevel="1" x14ac:dyDescent="0.25">
      <c r="A565" s="30" t="str">
        <f>[1]Egresos!A393</f>
        <v>EEE.29.99.000.000.000</v>
      </c>
      <c r="B565" s="42"/>
      <c r="C565" s="43" t="str">
        <f>[1]Egresos!B393</f>
        <v>OTROS ACTIVOS NO FINANCIEROS</v>
      </c>
      <c r="D565" s="44">
        <f>(Egresos!C391)</f>
        <v>0</v>
      </c>
      <c r="E565" s="44">
        <f>(Egresos!D391)</f>
        <v>0</v>
      </c>
      <c r="F565" s="45">
        <f ca="1">(Egresos!E391)</f>
        <v>0</v>
      </c>
      <c r="G565" s="163">
        <f>(Egresos!F391)</f>
        <v>0</v>
      </c>
      <c r="H565" s="164"/>
    </row>
    <row r="566" spans="1:8" outlineLevel="1" x14ac:dyDescent="0.25">
      <c r="A566" s="30" t="str">
        <f>[1]Egresos!A394</f>
        <v>EEE.30.00.000.000.000</v>
      </c>
      <c r="B566" s="42"/>
      <c r="C566" s="43" t="str">
        <f>[1]Egresos!B394</f>
        <v>CxP ADQUISIC. DE ACTIVOS FINANCIEROS</v>
      </c>
      <c r="D566" s="44">
        <f>(Egresos!C392)</f>
        <v>0</v>
      </c>
      <c r="E566" s="44">
        <f>(Egresos!D392)</f>
        <v>0</v>
      </c>
      <c r="F566" s="45">
        <f ca="1">(Egresos!E392)</f>
        <v>0</v>
      </c>
      <c r="G566" s="163">
        <f>(Egresos!F392)</f>
        <v>0</v>
      </c>
      <c r="H566" s="164"/>
    </row>
    <row r="567" spans="1:8" outlineLevel="1" x14ac:dyDescent="0.25">
      <c r="A567" s="30" t="str">
        <f>[1]Egresos!A395</f>
        <v>EEE.30.01.000.000.000</v>
      </c>
      <c r="B567" s="42"/>
      <c r="C567" s="43" t="str">
        <f>[1]Egresos!B395</f>
        <v>COMPRA DE TITULOS Y VALORES</v>
      </c>
      <c r="D567" s="44">
        <f>(Egresos!C393)</f>
        <v>0</v>
      </c>
      <c r="E567" s="44">
        <f>(Egresos!D393)</f>
        <v>0</v>
      </c>
      <c r="F567" s="45">
        <f ca="1">(Egresos!E393)</f>
        <v>0</v>
      </c>
      <c r="G567" s="163">
        <f>(Egresos!F393)</f>
        <v>0</v>
      </c>
      <c r="H567" s="164"/>
    </row>
    <row r="568" spans="1:8" outlineLevel="1" x14ac:dyDescent="0.25">
      <c r="A568" s="30" t="str">
        <f>[1]Egresos!A396</f>
        <v>EEE.30.01.001.000.000</v>
      </c>
      <c r="B568" s="42"/>
      <c r="C568" s="43" t="str">
        <f>[1]Egresos!B396</f>
        <v>Depósitos a Plazo</v>
      </c>
      <c r="D568" s="44">
        <f>(Egresos!C394)</f>
        <v>0</v>
      </c>
      <c r="E568" s="44">
        <f>(Egresos!D394)</f>
        <v>0</v>
      </c>
      <c r="F568" s="45">
        <f ca="1">(Egresos!E394)</f>
        <v>0</v>
      </c>
      <c r="G568" s="163">
        <f>(Egresos!F394)</f>
        <v>0</v>
      </c>
      <c r="H568" s="164"/>
    </row>
    <row r="569" spans="1:8" outlineLevel="1" x14ac:dyDescent="0.25">
      <c r="A569" s="30" t="str">
        <f>[1]Egresos!A397</f>
        <v>EEE.30.01.003.000.000</v>
      </c>
      <c r="B569" s="42"/>
      <c r="C569" s="43" t="str">
        <f>[1]Egresos!B397</f>
        <v>Cuotas de Fondos Mutuos</v>
      </c>
      <c r="D569" s="44">
        <f>(Egresos!C395)</f>
        <v>0</v>
      </c>
      <c r="E569" s="44">
        <f>(Egresos!D395)</f>
        <v>0</v>
      </c>
      <c r="F569" s="45">
        <f ca="1">(Egresos!E395)</f>
        <v>0</v>
      </c>
      <c r="G569" s="163">
        <f>(Egresos!F395)</f>
        <v>0</v>
      </c>
      <c r="H569" s="164"/>
    </row>
    <row r="570" spans="1:8" outlineLevel="1" x14ac:dyDescent="0.25">
      <c r="A570" s="30" t="str">
        <f>[1]Egresos!A398</f>
        <v>EEE.30.01.004.000.000</v>
      </c>
      <c r="B570" s="42"/>
      <c r="C570" s="43" t="str">
        <f>[1]Egresos!B398</f>
        <v>Bonos o Pagares</v>
      </c>
      <c r="D570" s="44">
        <f>(Egresos!C396)</f>
        <v>0</v>
      </c>
      <c r="E570" s="44">
        <f>(Egresos!D396)</f>
        <v>0</v>
      </c>
      <c r="F570" s="45">
        <f ca="1">(Egresos!E396)</f>
        <v>0</v>
      </c>
      <c r="G570" s="163">
        <f>(Egresos!F396)</f>
        <v>0</v>
      </c>
      <c r="H570" s="164"/>
    </row>
    <row r="571" spans="1:8" outlineLevel="1" x14ac:dyDescent="0.25">
      <c r="A571" s="30" t="str">
        <f>[1]Egresos!A399</f>
        <v>EEE.30.01.999.000.000</v>
      </c>
      <c r="B571" s="42"/>
      <c r="C571" s="43" t="str">
        <f>[1]Egresos!B399</f>
        <v>Otros</v>
      </c>
      <c r="D571" s="44">
        <f>(Egresos!C397)</f>
        <v>0</v>
      </c>
      <c r="E571" s="44">
        <f>(Egresos!D397)</f>
        <v>0</v>
      </c>
      <c r="F571" s="45">
        <f ca="1">(Egresos!E397)</f>
        <v>0</v>
      </c>
      <c r="G571" s="163">
        <f>(Egresos!F397)</f>
        <v>0</v>
      </c>
      <c r="H571" s="164"/>
    </row>
    <row r="572" spans="1:8" x14ac:dyDescent="0.25">
      <c r="A572" s="30" t="str">
        <f>[1]Egresos!A400</f>
        <v>EEE.30.02.000.000.000</v>
      </c>
      <c r="B572" s="42"/>
      <c r="C572" s="43" t="str">
        <f>[1]Egresos!B400</f>
        <v>COMPRA DE ACCIONES Y PARTIC. DE CAPITAL</v>
      </c>
      <c r="D572" s="44">
        <f>(Egresos!C398)</f>
        <v>0</v>
      </c>
      <c r="E572" s="44">
        <f>(Egresos!D398)</f>
        <v>0</v>
      </c>
      <c r="F572" s="45">
        <f ca="1">(Egresos!E398)</f>
        <v>0</v>
      </c>
      <c r="G572" s="163">
        <f>(Egresos!F398)</f>
        <v>0</v>
      </c>
      <c r="H572" s="164"/>
    </row>
    <row r="573" spans="1:8" outlineLevel="1" x14ac:dyDescent="0.25">
      <c r="A573" s="30" t="str">
        <f>[1]Egresos!A401</f>
        <v>EEE.30.99.000.000.000</v>
      </c>
      <c r="B573" s="42"/>
      <c r="C573" s="43" t="str">
        <f>[1]Egresos!B401</f>
        <v>OTROS ACTIVOS FINANCIEROS</v>
      </c>
      <c r="D573" s="44">
        <f>(Egresos!C399)</f>
        <v>0</v>
      </c>
      <c r="E573" s="44">
        <f>(Egresos!D399)</f>
        <v>0</v>
      </c>
      <c r="F573" s="45">
        <f ca="1">(Egresos!E399)</f>
        <v>0</v>
      </c>
      <c r="G573" s="163">
        <f>(Egresos!F399)</f>
        <v>0</v>
      </c>
      <c r="H573" s="164"/>
    </row>
    <row r="574" spans="1:8" outlineLevel="1" x14ac:dyDescent="0.25">
      <c r="A574" s="30" t="str">
        <f>[1]Egresos!A402</f>
        <v>EEE.31.00.000.000.000</v>
      </c>
      <c r="B574" s="42"/>
      <c r="C574" s="43" t="str">
        <f>[1]Egresos!B402</f>
        <v>C X P INICIATIVAS DE INVERSION</v>
      </c>
      <c r="D574" s="44">
        <f>(Egresos!C400)</f>
        <v>0</v>
      </c>
      <c r="E574" s="44">
        <f>(Egresos!D400)</f>
        <v>0</v>
      </c>
      <c r="F574" s="45">
        <f ca="1">(Egresos!E400)</f>
        <v>0</v>
      </c>
      <c r="G574" s="163">
        <f>(Egresos!F400)</f>
        <v>0</v>
      </c>
      <c r="H574" s="164"/>
    </row>
    <row r="575" spans="1:8" outlineLevel="1" x14ac:dyDescent="0.25">
      <c r="A575" s="30" t="str">
        <f>[1]Egresos!A403</f>
        <v>EEE.31.01.000.000.000</v>
      </c>
      <c r="B575" s="42"/>
      <c r="C575" s="43" t="str">
        <f>[1]Egresos!B403</f>
        <v>ESTUDIOS BASICOS</v>
      </c>
      <c r="D575" s="44">
        <f>(Egresos!C401)</f>
        <v>0</v>
      </c>
      <c r="E575" s="44">
        <f>(Egresos!D401)</f>
        <v>0</v>
      </c>
      <c r="F575" s="45">
        <f ca="1">(Egresos!E401)</f>
        <v>0</v>
      </c>
      <c r="G575" s="163">
        <f>(Egresos!F401)</f>
        <v>0</v>
      </c>
      <c r="H575" s="164"/>
    </row>
    <row r="576" spans="1:8" outlineLevel="1" x14ac:dyDescent="0.25">
      <c r="A576" s="30" t="str">
        <f>[1]Egresos!A404</f>
        <v>EEE.31.01.001.000.000</v>
      </c>
      <c r="B576" s="42"/>
      <c r="C576" s="43" t="str">
        <f>[1]Egresos!B404</f>
        <v>Gastos Administrativos</v>
      </c>
      <c r="D576" s="44">
        <f>(Egresos!C402)</f>
        <v>0</v>
      </c>
      <c r="E576" s="44">
        <f>(Egresos!D402)</f>
        <v>0</v>
      </c>
      <c r="F576" s="45">
        <f ca="1">(Egresos!E402)</f>
        <v>0</v>
      </c>
      <c r="G576" s="163">
        <f>(Egresos!F402)</f>
        <v>0</v>
      </c>
      <c r="H576" s="164"/>
    </row>
    <row r="577" spans="1:8" outlineLevel="1" x14ac:dyDescent="0.25">
      <c r="A577" s="30" t="str">
        <f>[1]Egresos!A405</f>
        <v>EEE.31.01.002.000.000</v>
      </c>
      <c r="B577" s="42"/>
      <c r="C577" s="43" t="str">
        <f>[1]Egresos!B405</f>
        <v>Consultorías</v>
      </c>
      <c r="D577" s="44">
        <f>(Egresos!C403)</f>
        <v>0</v>
      </c>
      <c r="E577" s="44">
        <f>(Egresos!D403)</f>
        <v>0</v>
      </c>
      <c r="F577" s="45">
        <f ca="1">(Egresos!E403)</f>
        <v>0</v>
      </c>
      <c r="G577" s="163">
        <f>(Egresos!F403)</f>
        <v>0</v>
      </c>
      <c r="H577" s="164"/>
    </row>
    <row r="578" spans="1:8" outlineLevel="1" x14ac:dyDescent="0.25">
      <c r="A578" s="30" t="str">
        <f>[1]Egresos!A406</f>
        <v>EEE.31.02.000.000.000</v>
      </c>
      <c r="B578" s="42"/>
      <c r="C578" s="43" t="str">
        <f>[1]Egresos!B406</f>
        <v>PROYECTOS</v>
      </c>
      <c r="D578" s="44">
        <f>(Egresos!C404)</f>
        <v>0</v>
      </c>
      <c r="E578" s="44">
        <f>(Egresos!D404)</f>
        <v>0</v>
      </c>
      <c r="F578" s="45">
        <f ca="1">(Egresos!E404)</f>
        <v>0</v>
      </c>
      <c r="G578" s="163">
        <f>(Egresos!F404)</f>
        <v>0</v>
      </c>
      <c r="H578" s="164"/>
    </row>
    <row r="579" spans="1:8" outlineLevel="1" x14ac:dyDescent="0.25">
      <c r="A579" s="30" t="str">
        <f>[1]Egresos!A407</f>
        <v>EEE.31.02.001.000.000</v>
      </c>
      <c r="B579" s="42"/>
      <c r="C579" s="43" t="str">
        <f>[1]Egresos!B407</f>
        <v>Gastos Administrativos</v>
      </c>
      <c r="D579" s="44">
        <f>(Egresos!C405)</f>
        <v>0</v>
      </c>
      <c r="E579" s="44">
        <f>(Egresos!D405)</f>
        <v>0</v>
      </c>
      <c r="F579" s="45">
        <f ca="1">(Egresos!E405)</f>
        <v>0</v>
      </c>
      <c r="G579" s="163">
        <f>(Egresos!F405)</f>
        <v>0</v>
      </c>
      <c r="H579" s="164"/>
    </row>
    <row r="580" spans="1:8" outlineLevel="1" x14ac:dyDescent="0.25">
      <c r="A580" s="30" t="str">
        <f>[1]Egresos!A408</f>
        <v>EEE.31.02.002.000.000</v>
      </c>
      <c r="B580" s="42"/>
      <c r="C580" s="43" t="str">
        <f>[1]Egresos!B408</f>
        <v>Consultorías</v>
      </c>
      <c r="D580" s="44">
        <f>(Egresos!C406)</f>
        <v>0</v>
      </c>
      <c r="E580" s="44">
        <f>(Egresos!D406)</f>
        <v>0</v>
      </c>
      <c r="F580" s="45">
        <f ca="1">(Egresos!E406)</f>
        <v>0</v>
      </c>
      <c r="G580" s="163">
        <f>(Egresos!F406)</f>
        <v>0</v>
      </c>
      <c r="H580" s="164"/>
    </row>
    <row r="581" spans="1:8" outlineLevel="1" x14ac:dyDescent="0.25">
      <c r="A581" s="30" t="str">
        <f>[1]Egresos!A409</f>
        <v>EEE.31.02.003.000.000</v>
      </c>
      <c r="B581" s="42"/>
      <c r="C581" s="43" t="str">
        <f>[1]Egresos!B409</f>
        <v>Terrenos</v>
      </c>
      <c r="D581" s="44">
        <f>(Egresos!C407)</f>
        <v>0</v>
      </c>
      <c r="E581" s="44">
        <f>(Egresos!D407)</f>
        <v>0</v>
      </c>
      <c r="F581" s="45">
        <f ca="1">(Egresos!E407)</f>
        <v>0</v>
      </c>
      <c r="G581" s="163">
        <f>(Egresos!F407)</f>
        <v>0</v>
      </c>
      <c r="H581" s="164"/>
    </row>
    <row r="582" spans="1:8" outlineLevel="1" x14ac:dyDescent="0.25">
      <c r="A582" s="30" t="str">
        <f>[1]Egresos!A410</f>
        <v>EEE.31.02.004.000.000</v>
      </c>
      <c r="B582" s="42"/>
      <c r="C582" s="43" t="str">
        <f>[1]Egresos!B410</f>
        <v>Obras Civiles</v>
      </c>
      <c r="D582" s="44">
        <f>(Egresos!C408)</f>
        <v>0</v>
      </c>
      <c r="E582" s="44">
        <f>(Egresos!D408)</f>
        <v>0</v>
      </c>
      <c r="F582" s="45">
        <f ca="1">(Egresos!E408)</f>
        <v>0</v>
      </c>
      <c r="G582" s="163">
        <f>(Egresos!F408)</f>
        <v>0</v>
      </c>
      <c r="H582" s="164"/>
    </row>
    <row r="583" spans="1:8" outlineLevel="1" x14ac:dyDescent="0.25">
      <c r="A583" s="30" t="str">
        <f>[1]Egresos!A411</f>
        <v>EEE.31.02.005.000.000</v>
      </c>
      <c r="B583" s="42"/>
      <c r="C583" s="43" t="str">
        <f>[1]Egresos!B411</f>
        <v>Equipamiento</v>
      </c>
      <c r="D583" s="44">
        <f>(Egresos!C409)</f>
        <v>0</v>
      </c>
      <c r="E583" s="44">
        <f>(Egresos!D409)</f>
        <v>0</v>
      </c>
      <c r="F583" s="45">
        <f ca="1">(Egresos!E409)</f>
        <v>0</v>
      </c>
      <c r="G583" s="163">
        <f>(Egresos!F409)</f>
        <v>0</v>
      </c>
      <c r="H583" s="164"/>
    </row>
    <row r="584" spans="1:8" outlineLevel="1" x14ac:dyDescent="0.25">
      <c r="A584" s="30" t="str">
        <f>[1]Egresos!A412</f>
        <v>EEE.31.02.006.000.000</v>
      </c>
      <c r="B584" s="42"/>
      <c r="C584" s="43" t="str">
        <f>[1]Egresos!B412</f>
        <v>Equipos</v>
      </c>
      <c r="D584" s="44">
        <f>(Egresos!C410)</f>
        <v>0</v>
      </c>
      <c r="E584" s="44">
        <f>(Egresos!D410)</f>
        <v>0</v>
      </c>
      <c r="F584" s="45">
        <f ca="1">(Egresos!E410)</f>
        <v>0</v>
      </c>
      <c r="G584" s="163">
        <f>(Egresos!F410)</f>
        <v>0</v>
      </c>
      <c r="H584" s="164"/>
    </row>
    <row r="585" spans="1:8" x14ac:dyDescent="0.25">
      <c r="A585" s="30" t="str">
        <f>[1]Egresos!A413</f>
        <v>EEE.31.02.007.000.000</v>
      </c>
      <c r="B585" s="42"/>
      <c r="C585" s="43" t="str">
        <f>[1]Egresos!B413</f>
        <v>Vehículos</v>
      </c>
      <c r="D585" s="44">
        <f>(Egresos!C411)</f>
        <v>0</v>
      </c>
      <c r="E585" s="44">
        <f>(Egresos!D411)</f>
        <v>0</v>
      </c>
      <c r="F585" s="45">
        <f ca="1">(Egresos!E411)</f>
        <v>0</v>
      </c>
      <c r="G585" s="163">
        <f>(Egresos!F411)</f>
        <v>0</v>
      </c>
      <c r="H585" s="164"/>
    </row>
    <row r="586" spans="1:8" outlineLevel="1" x14ac:dyDescent="0.25">
      <c r="A586" s="30" t="str">
        <f>[1]Egresos!A414</f>
        <v>EEE.31.02.999.000.000</v>
      </c>
      <c r="B586" s="42"/>
      <c r="C586" s="43" t="str">
        <f>[1]Egresos!B414</f>
        <v>Otros Gastos</v>
      </c>
      <c r="D586" s="44">
        <f>(Egresos!C412)</f>
        <v>0</v>
      </c>
      <c r="E586" s="44">
        <f>(Egresos!D412)</f>
        <v>0</v>
      </c>
      <c r="F586" s="45">
        <f ca="1">(Egresos!E412)</f>
        <v>0</v>
      </c>
      <c r="G586" s="163">
        <f>(Egresos!F412)</f>
        <v>0</v>
      </c>
      <c r="H586" s="164"/>
    </row>
    <row r="587" spans="1:8" outlineLevel="1" x14ac:dyDescent="0.25">
      <c r="A587" s="30" t="str">
        <f>[1]Egresos!A415</f>
        <v>EEE.32.00.000.000.000</v>
      </c>
      <c r="B587" s="42"/>
      <c r="C587" s="43" t="str">
        <f>[1]Egresos!B415</f>
        <v>CxP PRESTAMOS</v>
      </c>
      <c r="D587" s="44">
        <f>(Egresos!C413)</f>
        <v>0</v>
      </c>
      <c r="E587" s="44">
        <f>(Egresos!D413)</f>
        <v>0</v>
      </c>
      <c r="F587" s="45">
        <f ca="1">(Egresos!E413)</f>
        <v>0</v>
      </c>
      <c r="G587" s="163">
        <f>(Egresos!F413)</f>
        <v>0</v>
      </c>
      <c r="H587" s="164"/>
    </row>
    <row r="588" spans="1:8" outlineLevel="1" x14ac:dyDescent="0.25">
      <c r="A588" s="30" t="str">
        <f>[1]Egresos!A416</f>
        <v>EEE.32.06.000.000.000</v>
      </c>
      <c r="B588" s="42"/>
      <c r="C588" s="43" t="str">
        <f>[1]Egresos!B416</f>
        <v>POR ANTICIPOS A CONTRATISTAS</v>
      </c>
      <c r="D588" s="44">
        <f>(Egresos!C414)</f>
        <v>0</v>
      </c>
      <c r="E588" s="44">
        <f>(Egresos!D414)</f>
        <v>0</v>
      </c>
      <c r="F588" s="45">
        <f ca="1">(Egresos!E414)</f>
        <v>0</v>
      </c>
      <c r="G588" s="163">
        <f>(Egresos!F414)</f>
        <v>0</v>
      </c>
      <c r="H588" s="164"/>
    </row>
    <row r="589" spans="1:8" outlineLevel="1" x14ac:dyDescent="0.25">
      <c r="A589" s="30" t="str">
        <f>[1]Egresos!A417</f>
        <v>EEE.32.09.000.000.000</v>
      </c>
      <c r="B589" s="42"/>
      <c r="C589" s="43" t="str">
        <f>[1]Egresos!B417</f>
        <v>POR VENTAS A PLAZO</v>
      </c>
      <c r="D589" s="44">
        <f>(Egresos!C415)</f>
        <v>0</v>
      </c>
      <c r="E589" s="44">
        <f>(Egresos!D415)</f>
        <v>0</v>
      </c>
      <c r="F589" s="45">
        <f ca="1">(Egresos!E415)</f>
        <v>0</v>
      </c>
      <c r="G589" s="163">
        <f>(Egresos!F415)</f>
        <v>0</v>
      </c>
      <c r="H589" s="164"/>
    </row>
    <row r="590" spans="1:8" outlineLevel="1" x14ac:dyDescent="0.25">
      <c r="A590" s="30" t="str">
        <f>[1]Egresos!A418</f>
        <v>EEE.33.00.000.000.000</v>
      </c>
      <c r="B590" s="42"/>
      <c r="C590" s="43" t="str">
        <f>[1]Egresos!B418</f>
        <v>CxP TRANSFERENCIAS DE CAPITAL</v>
      </c>
      <c r="D590" s="44">
        <f>(Egresos!C416)</f>
        <v>0</v>
      </c>
      <c r="E590" s="44">
        <f>(Egresos!D416)</f>
        <v>55851</v>
      </c>
      <c r="F590" s="45">
        <f ca="1">(Egresos!E416)</f>
        <v>4866</v>
      </c>
      <c r="G590" s="163">
        <f ca="1">(Egresos!F416)</f>
        <v>50985</v>
      </c>
      <c r="H590" s="164"/>
    </row>
    <row r="591" spans="1:8" outlineLevel="1" x14ac:dyDescent="0.25">
      <c r="A591" s="30" t="str">
        <f>[1]Egresos!A419</f>
        <v>EEE.33.01.000.000.000</v>
      </c>
      <c r="B591" s="42"/>
      <c r="C591" s="43" t="str">
        <f>[1]Egresos!B419</f>
        <v>AL SECTOR PRIVADO</v>
      </c>
      <c r="D591" s="44">
        <f>(Egresos!C417)</f>
        <v>0</v>
      </c>
      <c r="E591" s="44">
        <f>(Egresos!D417)</f>
        <v>0</v>
      </c>
      <c r="F591" s="45">
        <f ca="1">(Egresos!E417)</f>
        <v>0</v>
      </c>
      <c r="G591" s="163">
        <f>(Egresos!F417)</f>
        <v>0</v>
      </c>
      <c r="H591" s="164"/>
    </row>
    <row r="592" spans="1:8" outlineLevel="1" x14ac:dyDescent="0.25">
      <c r="A592" s="30" t="str">
        <f>[1]Egresos!A420</f>
        <v>EEE.33.03.000.000.000</v>
      </c>
      <c r="B592" s="42"/>
      <c r="C592" s="43" t="str">
        <f>[1]Egresos!B420</f>
        <v>A OTRAS ENTIDADES PUBLICAS</v>
      </c>
      <c r="D592" s="44">
        <f>(Egresos!C418)</f>
        <v>0</v>
      </c>
      <c r="E592" s="44">
        <f>(Egresos!D418)</f>
        <v>55851</v>
      </c>
      <c r="F592" s="45">
        <f ca="1">(Egresos!E418)</f>
        <v>4866</v>
      </c>
      <c r="G592" s="163">
        <f ca="1">(Egresos!F418)</f>
        <v>50985</v>
      </c>
      <c r="H592" s="164"/>
    </row>
    <row r="593" spans="1:8" outlineLevel="1" x14ac:dyDescent="0.25">
      <c r="A593" s="30" t="str">
        <f>[1]Egresos!A421</f>
        <v>EEE.33.03.001.000.000</v>
      </c>
      <c r="B593" s="42"/>
      <c r="C593" s="43" t="str">
        <f>[1]Egresos!B421</f>
        <v>A los Servicios Regionales de Vivienda y Urbanización</v>
      </c>
      <c r="D593" s="44">
        <f>(Egresos!C419)</f>
        <v>0</v>
      </c>
      <c r="E593" s="44">
        <f>(Egresos!D419)</f>
        <v>0</v>
      </c>
      <c r="F593" s="45">
        <f ca="1">(Egresos!E419)</f>
        <v>0</v>
      </c>
      <c r="G593" s="163">
        <f>(Egresos!F419)</f>
        <v>0</v>
      </c>
      <c r="H593" s="164"/>
    </row>
    <row r="594" spans="1:8" outlineLevel="1" x14ac:dyDescent="0.25">
      <c r="A594" s="30" t="str">
        <f>[1]Egresos!A422</f>
        <v>EEE.33.03.001.001.000</v>
      </c>
      <c r="B594" s="42"/>
      <c r="C594" s="43" t="str">
        <f>[1]Egresos!B422</f>
        <v>Programa Pavimentos Participativos</v>
      </c>
      <c r="D594" s="44">
        <f>(Egresos!C420)</f>
        <v>0</v>
      </c>
      <c r="E594" s="44">
        <f>(Egresos!D420)</f>
        <v>0</v>
      </c>
      <c r="F594" s="45">
        <f ca="1">(Egresos!E420)</f>
        <v>0</v>
      </c>
      <c r="G594" s="163">
        <f>(Egresos!F420)</f>
        <v>0</v>
      </c>
      <c r="H594" s="164"/>
    </row>
    <row r="595" spans="1:8" outlineLevel="1" x14ac:dyDescent="0.25">
      <c r="A595" s="30" t="str">
        <f>[1]Egresos!A423</f>
        <v>EEE.33.03.001.002.000</v>
      </c>
      <c r="B595" s="42"/>
      <c r="C595" s="43" t="str">
        <f>[1]Egresos!B423</f>
        <v>Programa Mejoramiento Condominios Sociales</v>
      </c>
      <c r="D595" s="44">
        <f>(Egresos!C421)</f>
        <v>0</v>
      </c>
      <c r="E595" s="44">
        <f>(Egresos!D421)</f>
        <v>0</v>
      </c>
      <c r="F595" s="45">
        <f ca="1">(Egresos!E421)</f>
        <v>0</v>
      </c>
      <c r="G595" s="163">
        <f>(Egresos!F421)</f>
        <v>0</v>
      </c>
      <c r="H595" s="164"/>
    </row>
    <row r="596" spans="1:8" outlineLevel="1" x14ac:dyDescent="0.25">
      <c r="A596" s="30" t="str">
        <f>[1]Egresos!A424</f>
        <v>EEE.33.03.001.003.000</v>
      </c>
      <c r="B596" s="42"/>
      <c r="C596" s="43" t="str">
        <f>[1]Egresos!B424</f>
        <v>Programa Rehabilitación de Espacios Públicos</v>
      </c>
      <c r="D596" s="44">
        <f>(Egresos!C422)</f>
        <v>0</v>
      </c>
      <c r="E596" s="44">
        <f>(Egresos!D422)</f>
        <v>0</v>
      </c>
      <c r="F596" s="45">
        <f ca="1">(Egresos!E422)</f>
        <v>0</v>
      </c>
      <c r="G596" s="163">
        <f>(Egresos!F422)</f>
        <v>0</v>
      </c>
      <c r="H596" s="164"/>
    </row>
    <row r="597" spans="1:8" x14ac:dyDescent="0.25">
      <c r="A597" s="30" t="str">
        <f>[1]Egresos!A425</f>
        <v>EEE.33.03.001.004.000</v>
      </c>
      <c r="B597" s="42"/>
      <c r="C597" s="43" t="str">
        <f>[1]Egresos!B425</f>
        <v>Programas Urbanos</v>
      </c>
      <c r="D597" s="44">
        <f>(Egresos!C423)</f>
        <v>0</v>
      </c>
      <c r="E597" s="44">
        <f>(Egresos!D423)</f>
        <v>0</v>
      </c>
      <c r="F597" s="45">
        <f ca="1">(Egresos!E423)</f>
        <v>0</v>
      </c>
      <c r="G597" s="163">
        <f>(Egresos!F423)</f>
        <v>0</v>
      </c>
      <c r="H597" s="164"/>
    </row>
    <row r="598" spans="1:8" outlineLevel="1" x14ac:dyDescent="0.25">
      <c r="A598" s="30" t="str">
        <f>[1]Egresos!A426</f>
        <v>EEE.33.03.099.000.000</v>
      </c>
      <c r="B598" s="42"/>
      <c r="C598" s="43" t="str">
        <f>[1]Egresos!B426</f>
        <v>A Otras Entidades Públicas</v>
      </c>
      <c r="D598" s="44">
        <f>(Egresos!C424)</f>
        <v>0</v>
      </c>
      <c r="E598" s="44">
        <f>(Egresos!D424)</f>
        <v>55851</v>
      </c>
      <c r="F598" s="45">
        <f ca="1">(Egresos!E424)</f>
        <v>4866</v>
      </c>
      <c r="G598" s="163">
        <f ca="1">(Egresos!F424)</f>
        <v>50985</v>
      </c>
      <c r="H598" s="164"/>
    </row>
    <row r="599" spans="1:8" outlineLevel="1" x14ac:dyDescent="0.25">
      <c r="A599" s="30" t="str">
        <f>[1]Egresos!A427</f>
        <v>EEE.34.00.000.000.000</v>
      </c>
      <c r="B599" s="42"/>
      <c r="C599" s="43" t="str">
        <f>[1]Egresos!B427</f>
        <v>CxP SERVICIO DE LA DEUDA</v>
      </c>
      <c r="D599" s="44">
        <f>(Egresos!C425)</f>
        <v>73530</v>
      </c>
      <c r="E599" s="44">
        <f>(Egresos!D425)</f>
        <v>5511</v>
      </c>
      <c r="F599" s="45">
        <f ca="1">(Egresos!E425)</f>
        <v>5491</v>
      </c>
      <c r="G599" s="163">
        <f ca="1">(Egresos!F425)</f>
        <v>20</v>
      </c>
      <c r="H599" s="164"/>
    </row>
    <row r="600" spans="1:8" outlineLevel="1" x14ac:dyDescent="0.25">
      <c r="A600" s="30" t="str">
        <f>[1]Egresos!A428</f>
        <v>EEE.34.01.000.000.000</v>
      </c>
      <c r="B600" s="42"/>
      <c r="C600" s="43" t="str">
        <f>[1]Egresos!B428</f>
        <v>AMORTIZACION DEUDA INTERNA</v>
      </c>
      <c r="D600" s="44">
        <f>(Egresos!C426)</f>
        <v>0</v>
      </c>
      <c r="E600" s="44">
        <f>(Egresos!D426)</f>
        <v>0</v>
      </c>
      <c r="F600" s="45">
        <f ca="1">(Egresos!E426)</f>
        <v>0</v>
      </c>
      <c r="G600" s="163">
        <f>(Egresos!F426)</f>
        <v>0</v>
      </c>
      <c r="H600" s="164"/>
    </row>
    <row r="601" spans="1:8" outlineLevel="1" x14ac:dyDescent="0.25">
      <c r="A601" s="30" t="str">
        <f>[1]Egresos!A429</f>
        <v>EEE.34.01.002.000.000</v>
      </c>
      <c r="B601" s="42"/>
      <c r="C601" s="43" t="str">
        <f>[1]Egresos!B429</f>
        <v>Empréstitos</v>
      </c>
      <c r="D601" s="44">
        <f>(Egresos!C427)</f>
        <v>0</v>
      </c>
      <c r="E601" s="44">
        <f>(Egresos!D427)</f>
        <v>0</v>
      </c>
      <c r="F601" s="45">
        <f ca="1">(Egresos!E427)</f>
        <v>0</v>
      </c>
      <c r="G601" s="163">
        <f>(Egresos!F427)</f>
        <v>0</v>
      </c>
      <c r="H601" s="164"/>
    </row>
    <row r="602" spans="1:8" outlineLevel="1" x14ac:dyDescent="0.25">
      <c r="A602" s="30" t="str">
        <f>[1]Egresos!A430</f>
        <v>EEE.34.01.003.000.000</v>
      </c>
      <c r="B602" s="42"/>
      <c r="C602" s="43" t="str">
        <f>[1]Egresos!B430</f>
        <v>Créditos de Proveedores</v>
      </c>
      <c r="D602" s="44">
        <f>(Egresos!C428)</f>
        <v>0</v>
      </c>
      <c r="E602" s="44">
        <f>(Egresos!D428)</f>
        <v>0</v>
      </c>
      <c r="F602" s="45">
        <f ca="1">(Egresos!E428)</f>
        <v>0</v>
      </c>
      <c r="G602" s="163">
        <f>(Egresos!F428)</f>
        <v>0</v>
      </c>
      <c r="H602" s="164"/>
    </row>
    <row r="603" spans="1:8" outlineLevel="1" x14ac:dyDescent="0.25">
      <c r="A603" s="30" t="str">
        <f>[1]Egresos!A431</f>
        <v>EEE.34.03.000.000.000</v>
      </c>
      <c r="B603" s="42"/>
      <c r="C603" s="43" t="str">
        <f>[1]Egresos!B431</f>
        <v>INTERESES DEUDA INTERNA</v>
      </c>
      <c r="D603" s="44">
        <f>(Egresos!C429)</f>
        <v>0</v>
      </c>
      <c r="E603" s="44">
        <f>(Egresos!D429)</f>
        <v>0</v>
      </c>
      <c r="F603" s="45">
        <f ca="1">(Egresos!E429)</f>
        <v>0</v>
      </c>
      <c r="G603" s="163">
        <f>(Egresos!F429)</f>
        <v>0</v>
      </c>
      <c r="H603" s="164"/>
    </row>
    <row r="604" spans="1:8" outlineLevel="1" x14ac:dyDescent="0.25">
      <c r="A604" s="30" t="str">
        <f>[1]Egresos!A432</f>
        <v>EEE.34.03.002.000.000</v>
      </c>
      <c r="B604" s="42"/>
      <c r="C604" s="43" t="str">
        <f>[1]Egresos!B432</f>
        <v>Empréstitos</v>
      </c>
      <c r="D604" s="44">
        <f>(Egresos!C430)</f>
        <v>0</v>
      </c>
      <c r="E604" s="44">
        <f>(Egresos!D430)</f>
        <v>0</v>
      </c>
      <c r="F604" s="45">
        <f ca="1">(Egresos!E430)</f>
        <v>0</v>
      </c>
      <c r="G604" s="163">
        <f>(Egresos!F430)</f>
        <v>0</v>
      </c>
      <c r="H604" s="164"/>
    </row>
    <row r="605" spans="1:8" outlineLevel="1" x14ac:dyDescent="0.25">
      <c r="A605" s="30" t="str">
        <f>[1]Egresos!A433</f>
        <v>EEE.34.03.003.000.000</v>
      </c>
      <c r="B605" s="42"/>
      <c r="C605" s="43" t="str">
        <f>[1]Egresos!B433</f>
        <v>Créditos de Proveedores</v>
      </c>
      <c r="D605" s="44">
        <f>(Egresos!C431)</f>
        <v>0</v>
      </c>
      <c r="E605" s="44">
        <f>(Egresos!D431)</f>
        <v>0</v>
      </c>
      <c r="F605" s="45">
        <f ca="1">(Egresos!E431)</f>
        <v>0</v>
      </c>
      <c r="G605" s="163">
        <f>(Egresos!F431)</f>
        <v>0</v>
      </c>
      <c r="H605" s="164"/>
    </row>
    <row r="606" spans="1:8" outlineLevel="1" x14ac:dyDescent="0.25">
      <c r="A606" s="30" t="str">
        <f>[1]Egresos!A434</f>
        <v>EEE.34.05.000.000.000</v>
      </c>
      <c r="B606" s="42"/>
      <c r="C606" s="43" t="str">
        <f>[1]Egresos!B434</f>
        <v>OTROS GASTOS FINANC. DEUDA INTERNA</v>
      </c>
      <c r="D606" s="44">
        <f>(Egresos!C432)</f>
        <v>0</v>
      </c>
      <c r="E606" s="44">
        <f>(Egresos!D432)</f>
        <v>0</v>
      </c>
      <c r="F606" s="45">
        <f ca="1">(Egresos!E432)</f>
        <v>0</v>
      </c>
      <c r="G606" s="163">
        <f>(Egresos!F432)</f>
        <v>0</v>
      </c>
      <c r="H606" s="164"/>
    </row>
    <row r="607" spans="1:8" outlineLevel="1" x14ac:dyDescent="0.25">
      <c r="A607" s="30" t="str">
        <f>[1]Egresos!A435</f>
        <v>EEE.34.05.002.000.000</v>
      </c>
      <c r="B607" s="42"/>
      <c r="C607" s="43" t="str">
        <f>[1]Egresos!B435</f>
        <v>Empréstitos</v>
      </c>
      <c r="D607" s="44">
        <f>(Egresos!C433)</f>
        <v>0</v>
      </c>
      <c r="E607" s="44">
        <f>(Egresos!D433)</f>
        <v>0</v>
      </c>
      <c r="F607" s="45">
        <f ca="1">(Egresos!E433)</f>
        <v>0</v>
      </c>
      <c r="G607" s="163">
        <f>(Egresos!F433)</f>
        <v>0</v>
      </c>
      <c r="H607" s="164"/>
    </row>
    <row r="608" spans="1:8" x14ac:dyDescent="0.25">
      <c r="A608" s="30" t="str">
        <f>[1]Egresos!A436</f>
        <v>EEE.34.05.003.000.000</v>
      </c>
      <c r="B608" s="42"/>
      <c r="C608" s="43" t="str">
        <f>[1]Egresos!B436</f>
        <v>Créditos de Proveedores</v>
      </c>
      <c r="D608" s="44">
        <f>(Egresos!C434)</f>
        <v>0</v>
      </c>
      <c r="E608" s="44">
        <f>(Egresos!D434)</f>
        <v>0</v>
      </c>
      <c r="F608" s="45">
        <f ca="1">(Egresos!E434)</f>
        <v>0</v>
      </c>
      <c r="G608" s="163">
        <f>(Egresos!F434)</f>
        <v>0</v>
      </c>
      <c r="H608" s="164"/>
    </row>
    <row r="609" spans="1:8" x14ac:dyDescent="0.25">
      <c r="A609" s="30" t="str">
        <f>[1]Egresos!A437</f>
        <v>EEE.34.07.000.000.000</v>
      </c>
      <c r="B609" s="31"/>
      <c r="C609" s="46" t="str">
        <f>[1]Egresos!B437</f>
        <v>DEUDA FLOTANTE</v>
      </c>
      <c r="D609" s="47">
        <f>(Egresos!C435)</f>
        <v>73530</v>
      </c>
      <c r="E609" s="47">
        <f>(Egresos!D435)</f>
        <v>5511</v>
      </c>
      <c r="F609" s="33">
        <f ca="1">(Egresos!E435)</f>
        <v>5491</v>
      </c>
      <c r="G609" s="163">
        <f ca="1">(Egresos!F435)</f>
        <v>20</v>
      </c>
      <c r="H609" s="164"/>
    </row>
    <row r="610" spans="1:8" x14ac:dyDescent="0.25">
      <c r="A610" s="160" t="str">
        <f>[1]Egresos!A438</f>
        <v>EEE.35.00.000.000.000</v>
      </c>
      <c r="B610" s="161"/>
      <c r="C610" s="162" t="str">
        <f>[1]Egresos!B438</f>
        <v>SALDO FINAL DE CAJA</v>
      </c>
      <c r="D610" s="41">
        <f>(Egresos!C436)</f>
        <v>0</v>
      </c>
      <c r="E610" s="41">
        <f>(Egresos!D436)</f>
        <v>0</v>
      </c>
      <c r="F610" s="41">
        <f>(Egresos!E436)</f>
        <v>0</v>
      </c>
      <c r="G610" s="163">
        <f>(Egresos!F436)</f>
        <v>0</v>
      </c>
      <c r="H610" s="164"/>
    </row>
  </sheetData>
  <mergeCells count="607">
    <mergeCell ref="G14:H14"/>
    <mergeCell ref="G15:H15"/>
    <mergeCell ref="G16:H16"/>
    <mergeCell ref="G17:H17"/>
    <mergeCell ref="G18:H18"/>
    <mergeCell ref="G19:H19"/>
    <mergeCell ref="G20:H20"/>
    <mergeCell ref="G21:H21"/>
    <mergeCell ref="B1:I1"/>
    <mergeCell ref="B9:G9"/>
    <mergeCell ref="A13:B13"/>
    <mergeCell ref="G13:H13"/>
    <mergeCell ref="A1:A2"/>
    <mergeCell ref="B4:G4"/>
    <mergeCell ref="B5:G5"/>
    <mergeCell ref="B6:G6"/>
    <mergeCell ref="B10:G10"/>
    <mergeCell ref="B11:G11"/>
    <mergeCell ref="G22:H22"/>
    <mergeCell ref="G34:H34"/>
    <mergeCell ref="G35:H35"/>
    <mergeCell ref="G36:H36"/>
    <mergeCell ref="G37:H37"/>
    <mergeCell ref="G38:H38"/>
    <mergeCell ref="G29:H29"/>
    <mergeCell ref="G30:H30"/>
    <mergeCell ref="G31:H31"/>
    <mergeCell ref="G32:H32"/>
    <mergeCell ref="G33:H33"/>
    <mergeCell ref="G23:H23"/>
    <mergeCell ref="G24:H24"/>
    <mergeCell ref="G25:H25"/>
    <mergeCell ref="G26:H26"/>
    <mergeCell ref="G27:H27"/>
    <mergeCell ref="G28:H28"/>
    <mergeCell ref="G44:H44"/>
    <mergeCell ref="G45:H45"/>
    <mergeCell ref="G46:H46"/>
    <mergeCell ref="G47:H47"/>
    <mergeCell ref="G48:H48"/>
    <mergeCell ref="G39:H39"/>
    <mergeCell ref="G40:H40"/>
    <mergeCell ref="G41:H41"/>
    <mergeCell ref="G42:H42"/>
    <mergeCell ref="G43:H43"/>
    <mergeCell ref="G54:H54"/>
    <mergeCell ref="G55:H55"/>
    <mergeCell ref="G56:H56"/>
    <mergeCell ref="G57:H57"/>
    <mergeCell ref="G58:H58"/>
    <mergeCell ref="G49:H49"/>
    <mergeCell ref="G50:H50"/>
    <mergeCell ref="G51:H51"/>
    <mergeCell ref="G52:H52"/>
    <mergeCell ref="G53:H53"/>
    <mergeCell ref="G64:H64"/>
    <mergeCell ref="G65:H65"/>
    <mergeCell ref="G66:H66"/>
    <mergeCell ref="G67:H67"/>
    <mergeCell ref="G68:H68"/>
    <mergeCell ref="G59:H59"/>
    <mergeCell ref="G60:H60"/>
    <mergeCell ref="G61:H61"/>
    <mergeCell ref="G62:H62"/>
    <mergeCell ref="G63:H63"/>
    <mergeCell ref="G74:H74"/>
    <mergeCell ref="G75:H75"/>
    <mergeCell ref="G76:H76"/>
    <mergeCell ref="G77:H77"/>
    <mergeCell ref="G78:H78"/>
    <mergeCell ref="G69:H69"/>
    <mergeCell ref="G70:H70"/>
    <mergeCell ref="G71:H71"/>
    <mergeCell ref="G72:H72"/>
    <mergeCell ref="G73:H73"/>
    <mergeCell ref="G84:H84"/>
    <mergeCell ref="G85:H85"/>
    <mergeCell ref="G86:H86"/>
    <mergeCell ref="G87:H87"/>
    <mergeCell ref="G88:H88"/>
    <mergeCell ref="G79:H79"/>
    <mergeCell ref="G80:H80"/>
    <mergeCell ref="G81:H81"/>
    <mergeCell ref="G82:H82"/>
    <mergeCell ref="G83:H83"/>
    <mergeCell ref="G94:H94"/>
    <mergeCell ref="G95:H95"/>
    <mergeCell ref="G96:H96"/>
    <mergeCell ref="G97:H97"/>
    <mergeCell ref="G98:H98"/>
    <mergeCell ref="G89:H89"/>
    <mergeCell ref="G90:H90"/>
    <mergeCell ref="G91:H91"/>
    <mergeCell ref="G92:H92"/>
    <mergeCell ref="G93:H93"/>
    <mergeCell ref="G104:H104"/>
    <mergeCell ref="G105:H105"/>
    <mergeCell ref="G106:H106"/>
    <mergeCell ref="G107:H107"/>
    <mergeCell ref="G108:H108"/>
    <mergeCell ref="G99:H99"/>
    <mergeCell ref="G100:H100"/>
    <mergeCell ref="G101:H101"/>
    <mergeCell ref="G102:H102"/>
    <mergeCell ref="G103:H103"/>
    <mergeCell ref="G114:H114"/>
    <mergeCell ref="G115:H115"/>
    <mergeCell ref="G116:H116"/>
    <mergeCell ref="G117:H117"/>
    <mergeCell ref="G118:H118"/>
    <mergeCell ref="G109:H109"/>
    <mergeCell ref="G110:H110"/>
    <mergeCell ref="G111:H111"/>
    <mergeCell ref="G112:H112"/>
    <mergeCell ref="G113:H113"/>
    <mergeCell ref="G124:H124"/>
    <mergeCell ref="G125:H125"/>
    <mergeCell ref="G126:H126"/>
    <mergeCell ref="G127:H127"/>
    <mergeCell ref="G128:H128"/>
    <mergeCell ref="G119:H119"/>
    <mergeCell ref="G120:H120"/>
    <mergeCell ref="G121:H121"/>
    <mergeCell ref="G122:H122"/>
    <mergeCell ref="G123:H123"/>
    <mergeCell ref="G134:H134"/>
    <mergeCell ref="G135:H135"/>
    <mergeCell ref="G136:H136"/>
    <mergeCell ref="G137:H137"/>
    <mergeCell ref="G138:H138"/>
    <mergeCell ref="G129:H129"/>
    <mergeCell ref="G130:H130"/>
    <mergeCell ref="G131:H131"/>
    <mergeCell ref="G132:H132"/>
    <mergeCell ref="G133:H133"/>
    <mergeCell ref="G144:H144"/>
    <mergeCell ref="G145:H145"/>
    <mergeCell ref="G146:H146"/>
    <mergeCell ref="G147:H147"/>
    <mergeCell ref="G148:H148"/>
    <mergeCell ref="G139:H139"/>
    <mergeCell ref="G140:H140"/>
    <mergeCell ref="G141:H141"/>
    <mergeCell ref="G142:H142"/>
    <mergeCell ref="G143:H143"/>
    <mergeCell ref="G154:H154"/>
    <mergeCell ref="G155:H155"/>
    <mergeCell ref="G156:H156"/>
    <mergeCell ref="G157:H157"/>
    <mergeCell ref="G158:H158"/>
    <mergeCell ref="G149:H149"/>
    <mergeCell ref="G150:H150"/>
    <mergeCell ref="G151:H151"/>
    <mergeCell ref="G152:H152"/>
    <mergeCell ref="G153:H153"/>
    <mergeCell ref="G164:H164"/>
    <mergeCell ref="G165:H165"/>
    <mergeCell ref="G166:H166"/>
    <mergeCell ref="G167:H167"/>
    <mergeCell ref="G168:H168"/>
    <mergeCell ref="G159:H159"/>
    <mergeCell ref="G160:H160"/>
    <mergeCell ref="G161:H161"/>
    <mergeCell ref="G162:H162"/>
    <mergeCell ref="G163:H163"/>
    <mergeCell ref="G175:H175"/>
    <mergeCell ref="G176:H176"/>
    <mergeCell ref="G177:H177"/>
    <mergeCell ref="G178:H178"/>
    <mergeCell ref="G179:H179"/>
    <mergeCell ref="A169:C169"/>
    <mergeCell ref="G169:H169"/>
    <mergeCell ref="B171:G171"/>
    <mergeCell ref="G173:H173"/>
    <mergeCell ref="G174:H174"/>
    <mergeCell ref="G185:H185"/>
    <mergeCell ref="G186:H186"/>
    <mergeCell ref="G187:H187"/>
    <mergeCell ref="G188:H188"/>
    <mergeCell ref="G189:H189"/>
    <mergeCell ref="G180:H180"/>
    <mergeCell ref="G181:H181"/>
    <mergeCell ref="G182:H182"/>
    <mergeCell ref="G183:H183"/>
    <mergeCell ref="G184:H184"/>
    <mergeCell ref="G195:H195"/>
    <mergeCell ref="G196:H196"/>
    <mergeCell ref="G197:H197"/>
    <mergeCell ref="G198:H198"/>
    <mergeCell ref="G199:H199"/>
    <mergeCell ref="G190:H190"/>
    <mergeCell ref="G191:H191"/>
    <mergeCell ref="G192:H192"/>
    <mergeCell ref="G193:H193"/>
    <mergeCell ref="G194:H194"/>
    <mergeCell ref="G205:H205"/>
    <mergeCell ref="G206:H206"/>
    <mergeCell ref="G207:H207"/>
    <mergeCell ref="G208:H208"/>
    <mergeCell ref="G209:H209"/>
    <mergeCell ref="G200:H200"/>
    <mergeCell ref="G201:H201"/>
    <mergeCell ref="G202:H202"/>
    <mergeCell ref="G203:H203"/>
    <mergeCell ref="G204:H204"/>
    <mergeCell ref="G215:H215"/>
    <mergeCell ref="G216:H216"/>
    <mergeCell ref="G217:H217"/>
    <mergeCell ref="G218:H218"/>
    <mergeCell ref="G219:H219"/>
    <mergeCell ref="G210:H210"/>
    <mergeCell ref="G211:H211"/>
    <mergeCell ref="G212:H212"/>
    <mergeCell ref="G213:H213"/>
    <mergeCell ref="G214:H214"/>
    <mergeCell ref="G225:H225"/>
    <mergeCell ref="G226:H226"/>
    <mergeCell ref="G227:H227"/>
    <mergeCell ref="G228:H228"/>
    <mergeCell ref="G229:H229"/>
    <mergeCell ref="G220:H220"/>
    <mergeCell ref="G221:H221"/>
    <mergeCell ref="G222:H222"/>
    <mergeCell ref="G223:H223"/>
    <mergeCell ref="G224:H224"/>
    <mergeCell ref="G235:H235"/>
    <mergeCell ref="G236:H236"/>
    <mergeCell ref="G237:H237"/>
    <mergeCell ref="G238:H238"/>
    <mergeCell ref="G239:H239"/>
    <mergeCell ref="G230:H230"/>
    <mergeCell ref="G231:H231"/>
    <mergeCell ref="G232:H232"/>
    <mergeCell ref="G233:H233"/>
    <mergeCell ref="G234:H234"/>
    <mergeCell ref="G245:H245"/>
    <mergeCell ref="G246:H246"/>
    <mergeCell ref="G247:H247"/>
    <mergeCell ref="G248:H248"/>
    <mergeCell ref="G249:H249"/>
    <mergeCell ref="G240:H240"/>
    <mergeCell ref="G241:H241"/>
    <mergeCell ref="G242:H242"/>
    <mergeCell ref="G243:H243"/>
    <mergeCell ref="G244:H244"/>
    <mergeCell ref="G255:H255"/>
    <mergeCell ref="G256:H256"/>
    <mergeCell ref="G257:H257"/>
    <mergeCell ref="G258:H258"/>
    <mergeCell ref="G259:H259"/>
    <mergeCell ref="G250:H250"/>
    <mergeCell ref="G251:H251"/>
    <mergeCell ref="G252:H252"/>
    <mergeCell ref="G253:H253"/>
    <mergeCell ref="G254:H254"/>
    <mergeCell ref="G265:H265"/>
    <mergeCell ref="G266:H266"/>
    <mergeCell ref="G267:H267"/>
    <mergeCell ref="G268:H268"/>
    <mergeCell ref="G269:H269"/>
    <mergeCell ref="G260:H260"/>
    <mergeCell ref="G261:H261"/>
    <mergeCell ref="G262:H262"/>
    <mergeCell ref="G263:H263"/>
    <mergeCell ref="G264:H264"/>
    <mergeCell ref="G275:H275"/>
    <mergeCell ref="G276:H276"/>
    <mergeCell ref="G277:H277"/>
    <mergeCell ref="G278:H278"/>
    <mergeCell ref="G279:H279"/>
    <mergeCell ref="G270:H270"/>
    <mergeCell ref="G271:H271"/>
    <mergeCell ref="G272:H272"/>
    <mergeCell ref="G273:H273"/>
    <mergeCell ref="G274:H274"/>
    <mergeCell ref="G285:H285"/>
    <mergeCell ref="G286:H286"/>
    <mergeCell ref="G287:H287"/>
    <mergeCell ref="G288:H288"/>
    <mergeCell ref="G289:H289"/>
    <mergeCell ref="G280:H280"/>
    <mergeCell ref="G281:H281"/>
    <mergeCell ref="G282:H282"/>
    <mergeCell ref="G283:H283"/>
    <mergeCell ref="G284:H284"/>
    <mergeCell ref="G295:H295"/>
    <mergeCell ref="G296:H296"/>
    <mergeCell ref="G297:H297"/>
    <mergeCell ref="G298:H298"/>
    <mergeCell ref="G299:H299"/>
    <mergeCell ref="G290:H290"/>
    <mergeCell ref="G291:H291"/>
    <mergeCell ref="G292:H292"/>
    <mergeCell ref="G293:H293"/>
    <mergeCell ref="G294:H294"/>
    <mergeCell ref="G305:H305"/>
    <mergeCell ref="G306:H306"/>
    <mergeCell ref="G307:H307"/>
    <mergeCell ref="G308:H308"/>
    <mergeCell ref="G309:H309"/>
    <mergeCell ref="G300:H300"/>
    <mergeCell ref="G301:H301"/>
    <mergeCell ref="G302:H302"/>
    <mergeCell ref="G303:H303"/>
    <mergeCell ref="G304:H304"/>
    <mergeCell ref="G315:H315"/>
    <mergeCell ref="G316:H316"/>
    <mergeCell ref="G317:H317"/>
    <mergeCell ref="G318:H318"/>
    <mergeCell ref="G319:H319"/>
    <mergeCell ref="G310:H310"/>
    <mergeCell ref="G311:H311"/>
    <mergeCell ref="G312:H312"/>
    <mergeCell ref="G313:H313"/>
    <mergeCell ref="G314:H314"/>
    <mergeCell ref="G325:H325"/>
    <mergeCell ref="G326:H326"/>
    <mergeCell ref="G327:H327"/>
    <mergeCell ref="G328:H328"/>
    <mergeCell ref="G329:H329"/>
    <mergeCell ref="G320:H320"/>
    <mergeCell ref="G321:H321"/>
    <mergeCell ref="G322:H322"/>
    <mergeCell ref="G323:H323"/>
    <mergeCell ref="G324:H324"/>
    <mergeCell ref="G335:H335"/>
    <mergeCell ref="G336:H336"/>
    <mergeCell ref="G337:H337"/>
    <mergeCell ref="G338:H338"/>
    <mergeCell ref="G339:H339"/>
    <mergeCell ref="G330:H330"/>
    <mergeCell ref="G331:H331"/>
    <mergeCell ref="G332:H332"/>
    <mergeCell ref="G333:H333"/>
    <mergeCell ref="G334:H334"/>
    <mergeCell ref="G345:H345"/>
    <mergeCell ref="G346:H346"/>
    <mergeCell ref="G347:H347"/>
    <mergeCell ref="G348:H348"/>
    <mergeCell ref="G349:H349"/>
    <mergeCell ref="G340:H340"/>
    <mergeCell ref="G341:H341"/>
    <mergeCell ref="G342:H342"/>
    <mergeCell ref="G343:H343"/>
    <mergeCell ref="G344:H344"/>
    <mergeCell ref="G355:H355"/>
    <mergeCell ref="G356:H356"/>
    <mergeCell ref="G357:H357"/>
    <mergeCell ref="G358:H358"/>
    <mergeCell ref="G359:H359"/>
    <mergeCell ref="G350:H350"/>
    <mergeCell ref="G351:H351"/>
    <mergeCell ref="G352:H352"/>
    <mergeCell ref="G353:H353"/>
    <mergeCell ref="G354:H354"/>
    <mergeCell ref="G365:H365"/>
    <mergeCell ref="G366:H366"/>
    <mergeCell ref="G367:H367"/>
    <mergeCell ref="G368:H368"/>
    <mergeCell ref="G369:H369"/>
    <mergeCell ref="G360:H360"/>
    <mergeCell ref="G361:H361"/>
    <mergeCell ref="G362:H362"/>
    <mergeCell ref="G363:H363"/>
    <mergeCell ref="G364:H364"/>
    <mergeCell ref="G375:H375"/>
    <mergeCell ref="G376:H376"/>
    <mergeCell ref="G377:H377"/>
    <mergeCell ref="G378:H378"/>
    <mergeCell ref="G379:H379"/>
    <mergeCell ref="G370:H370"/>
    <mergeCell ref="G371:H371"/>
    <mergeCell ref="G372:H372"/>
    <mergeCell ref="G373:H373"/>
    <mergeCell ref="G374:H374"/>
    <mergeCell ref="G385:H385"/>
    <mergeCell ref="G386:H386"/>
    <mergeCell ref="G387:H387"/>
    <mergeCell ref="G388:H388"/>
    <mergeCell ref="G389:H389"/>
    <mergeCell ref="G380:H380"/>
    <mergeCell ref="G381:H381"/>
    <mergeCell ref="G382:H382"/>
    <mergeCell ref="G383:H383"/>
    <mergeCell ref="G384:H384"/>
    <mergeCell ref="G395:H395"/>
    <mergeCell ref="G396:H396"/>
    <mergeCell ref="G397:H397"/>
    <mergeCell ref="G398:H398"/>
    <mergeCell ref="G399:H399"/>
    <mergeCell ref="G390:H390"/>
    <mergeCell ref="G391:H391"/>
    <mergeCell ref="G392:H392"/>
    <mergeCell ref="G393:H393"/>
    <mergeCell ref="G394:H394"/>
    <mergeCell ref="G405:H405"/>
    <mergeCell ref="G406:H406"/>
    <mergeCell ref="G407:H407"/>
    <mergeCell ref="G408:H408"/>
    <mergeCell ref="G409:H409"/>
    <mergeCell ref="G400:H400"/>
    <mergeCell ref="G401:H401"/>
    <mergeCell ref="G402:H402"/>
    <mergeCell ref="G403:H403"/>
    <mergeCell ref="G404:H404"/>
    <mergeCell ref="G415:H415"/>
    <mergeCell ref="G416:H416"/>
    <mergeCell ref="G417:H417"/>
    <mergeCell ref="G418:H418"/>
    <mergeCell ref="G419:H419"/>
    <mergeCell ref="G410:H410"/>
    <mergeCell ref="G411:H411"/>
    <mergeCell ref="G412:H412"/>
    <mergeCell ref="G413:H413"/>
    <mergeCell ref="G414:H414"/>
    <mergeCell ref="G425:H425"/>
    <mergeCell ref="G426:H426"/>
    <mergeCell ref="G427:H427"/>
    <mergeCell ref="G428:H428"/>
    <mergeCell ref="G429:H429"/>
    <mergeCell ref="G420:H420"/>
    <mergeCell ref="G421:H421"/>
    <mergeCell ref="G422:H422"/>
    <mergeCell ref="G423:H423"/>
    <mergeCell ref="G424:H424"/>
    <mergeCell ref="G435:H435"/>
    <mergeCell ref="G436:H436"/>
    <mergeCell ref="G437:H437"/>
    <mergeCell ref="G438:H438"/>
    <mergeCell ref="G439:H439"/>
    <mergeCell ref="G430:H430"/>
    <mergeCell ref="G431:H431"/>
    <mergeCell ref="G432:H432"/>
    <mergeCell ref="G433:H433"/>
    <mergeCell ref="G434:H434"/>
    <mergeCell ref="G445:H445"/>
    <mergeCell ref="G446:H446"/>
    <mergeCell ref="G447:H447"/>
    <mergeCell ref="G448:H448"/>
    <mergeCell ref="G449:H449"/>
    <mergeCell ref="G440:H440"/>
    <mergeCell ref="G441:H441"/>
    <mergeCell ref="G442:H442"/>
    <mergeCell ref="G443:H443"/>
    <mergeCell ref="G444:H444"/>
    <mergeCell ref="G455:H455"/>
    <mergeCell ref="G456:H456"/>
    <mergeCell ref="G457:H457"/>
    <mergeCell ref="G458:H458"/>
    <mergeCell ref="G459:H459"/>
    <mergeCell ref="G450:H450"/>
    <mergeCell ref="G451:H451"/>
    <mergeCell ref="G452:H452"/>
    <mergeCell ref="G453:H453"/>
    <mergeCell ref="G454:H454"/>
    <mergeCell ref="G465:H465"/>
    <mergeCell ref="G466:H466"/>
    <mergeCell ref="G467:H467"/>
    <mergeCell ref="G468:H468"/>
    <mergeCell ref="G469:H469"/>
    <mergeCell ref="G460:H460"/>
    <mergeCell ref="G461:H461"/>
    <mergeCell ref="G462:H462"/>
    <mergeCell ref="G463:H463"/>
    <mergeCell ref="G464:H464"/>
    <mergeCell ref="G475:H475"/>
    <mergeCell ref="G476:H476"/>
    <mergeCell ref="G477:H477"/>
    <mergeCell ref="G478:H478"/>
    <mergeCell ref="G479:H479"/>
    <mergeCell ref="G470:H470"/>
    <mergeCell ref="G471:H471"/>
    <mergeCell ref="G472:H472"/>
    <mergeCell ref="G473:H473"/>
    <mergeCell ref="G474:H474"/>
    <mergeCell ref="G485:H485"/>
    <mergeCell ref="G486:H486"/>
    <mergeCell ref="G487:H487"/>
    <mergeCell ref="G488:H488"/>
    <mergeCell ref="G489:H489"/>
    <mergeCell ref="G480:H480"/>
    <mergeCell ref="G481:H481"/>
    <mergeCell ref="G482:H482"/>
    <mergeCell ref="G483:H483"/>
    <mergeCell ref="G484:H484"/>
    <mergeCell ref="G495:H495"/>
    <mergeCell ref="G496:H496"/>
    <mergeCell ref="G497:H497"/>
    <mergeCell ref="G498:H498"/>
    <mergeCell ref="G499:H499"/>
    <mergeCell ref="G490:H490"/>
    <mergeCell ref="G491:H491"/>
    <mergeCell ref="G492:H492"/>
    <mergeCell ref="G493:H493"/>
    <mergeCell ref="G494:H494"/>
    <mergeCell ref="G505:H505"/>
    <mergeCell ref="G506:H506"/>
    <mergeCell ref="G507:H507"/>
    <mergeCell ref="G508:H508"/>
    <mergeCell ref="G509:H509"/>
    <mergeCell ref="G500:H500"/>
    <mergeCell ref="G501:H501"/>
    <mergeCell ref="G502:H502"/>
    <mergeCell ref="G503:H503"/>
    <mergeCell ref="G504:H504"/>
    <mergeCell ref="G515:H515"/>
    <mergeCell ref="G516:H516"/>
    <mergeCell ref="G517:H517"/>
    <mergeCell ref="G518:H518"/>
    <mergeCell ref="G519:H519"/>
    <mergeCell ref="G510:H510"/>
    <mergeCell ref="G511:H511"/>
    <mergeCell ref="G512:H512"/>
    <mergeCell ref="G513:H513"/>
    <mergeCell ref="G514:H514"/>
    <mergeCell ref="G525:H525"/>
    <mergeCell ref="G526:H526"/>
    <mergeCell ref="G527:H527"/>
    <mergeCell ref="G528:H528"/>
    <mergeCell ref="G529:H529"/>
    <mergeCell ref="G520:H520"/>
    <mergeCell ref="G521:H521"/>
    <mergeCell ref="G522:H522"/>
    <mergeCell ref="G523:H523"/>
    <mergeCell ref="G524:H524"/>
    <mergeCell ref="G535:H535"/>
    <mergeCell ref="G536:H536"/>
    <mergeCell ref="G537:H537"/>
    <mergeCell ref="G538:H538"/>
    <mergeCell ref="G539:H539"/>
    <mergeCell ref="G530:H530"/>
    <mergeCell ref="G531:H531"/>
    <mergeCell ref="G532:H532"/>
    <mergeCell ref="G533:H533"/>
    <mergeCell ref="G534:H534"/>
    <mergeCell ref="G545:H545"/>
    <mergeCell ref="G546:H546"/>
    <mergeCell ref="G547:H547"/>
    <mergeCell ref="G548:H548"/>
    <mergeCell ref="G549:H549"/>
    <mergeCell ref="G540:H540"/>
    <mergeCell ref="G541:H541"/>
    <mergeCell ref="G542:H542"/>
    <mergeCell ref="G543:H543"/>
    <mergeCell ref="G544:H544"/>
    <mergeCell ref="G555:H555"/>
    <mergeCell ref="G556:H556"/>
    <mergeCell ref="G557:H557"/>
    <mergeCell ref="G558:H558"/>
    <mergeCell ref="G559:H559"/>
    <mergeCell ref="G550:H550"/>
    <mergeCell ref="G551:H551"/>
    <mergeCell ref="G552:H552"/>
    <mergeCell ref="G553:H553"/>
    <mergeCell ref="G554:H554"/>
    <mergeCell ref="G565:H565"/>
    <mergeCell ref="G566:H566"/>
    <mergeCell ref="G567:H567"/>
    <mergeCell ref="G568:H568"/>
    <mergeCell ref="G569:H569"/>
    <mergeCell ref="G560:H560"/>
    <mergeCell ref="G561:H561"/>
    <mergeCell ref="G562:H562"/>
    <mergeCell ref="G563:H563"/>
    <mergeCell ref="G564:H564"/>
    <mergeCell ref="G575:H575"/>
    <mergeCell ref="G576:H576"/>
    <mergeCell ref="G577:H577"/>
    <mergeCell ref="G578:H578"/>
    <mergeCell ref="G579:H579"/>
    <mergeCell ref="G570:H570"/>
    <mergeCell ref="G571:H571"/>
    <mergeCell ref="G572:H572"/>
    <mergeCell ref="G573:H573"/>
    <mergeCell ref="G574:H574"/>
    <mergeCell ref="G585:H585"/>
    <mergeCell ref="G586:H586"/>
    <mergeCell ref="G587:H587"/>
    <mergeCell ref="G588:H588"/>
    <mergeCell ref="G589:H589"/>
    <mergeCell ref="G580:H580"/>
    <mergeCell ref="G581:H581"/>
    <mergeCell ref="G582:H582"/>
    <mergeCell ref="G583:H583"/>
    <mergeCell ref="G584:H584"/>
    <mergeCell ref="G595:H595"/>
    <mergeCell ref="G596:H596"/>
    <mergeCell ref="G597:H597"/>
    <mergeCell ref="G598:H598"/>
    <mergeCell ref="G599:H599"/>
    <mergeCell ref="G590:H590"/>
    <mergeCell ref="G591:H591"/>
    <mergeCell ref="G592:H592"/>
    <mergeCell ref="G593:H593"/>
    <mergeCell ref="G594:H594"/>
    <mergeCell ref="A610:C610"/>
    <mergeCell ref="G610:H610"/>
    <mergeCell ref="G605:H605"/>
    <mergeCell ref="G606:H606"/>
    <mergeCell ref="G607:H607"/>
    <mergeCell ref="G608:H608"/>
    <mergeCell ref="G609:H609"/>
    <mergeCell ref="G600:H600"/>
    <mergeCell ref="G601:H601"/>
    <mergeCell ref="G602:H602"/>
    <mergeCell ref="G603:H603"/>
    <mergeCell ref="G604:H60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2"/>
  <sheetViews>
    <sheetView workbookViewId="0">
      <selection activeCell="A55" sqref="A55"/>
    </sheetView>
  </sheetViews>
  <sheetFormatPr baseColWidth="10" defaultColWidth="11.42578125" defaultRowHeight="15" outlineLevelRow="3" x14ac:dyDescent="0.3"/>
  <cols>
    <col min="1" max="1" width="23.85546875" style="56" bestFit="1" customWidth="1"/>
    <col min="2" max="2" width="44.5703125" style="56" customWidth="1"/>
    <col min="3" max="3" width="18.5703125" style="56" customWidth="1"/>
    <col min="4" max="4" width="17.140625" style="56" customWidth="1"/>
    <col min="5" max="5" width="16.85546875" style="56" bestFit="1" customWidth="1"/>
    <col min="6" max="6" width="17" style="56" customWidth="1"/>
    <col min="7" max="7" width="11.42578125" style="94"/>
    <col min="8" max="16384" width="11.42578125" style="56"/>
  </cols>
  <sheetData>
    <row r="1" spans="1:9" s="50" customFormat="1" ht="73.7" customHeight="1" x14ac:dyDescent="0.25">
      <c r="A1" s="48" t="s">
        <v>890</v>
      </c>
      <c r="B1" s="48" t="s">
        <v>7</v>
      </c>
      <c r="C1" s="48" t="s">
        <v>891</v>
      </c>
      <c r="D1" s="48" t="s">
        <v>892</v>
      </c>
      <c r="E1" s="48" t="s">
        <v>893</v>
      </c>
      <c r="F1" s="48" t="s">
        <v>894</v>
      </c>
      <c r="G1" s="49"/>
    </row>
    <row r="2" spans="1:9" ht="27.75" x14ac:dyDescent="0.3">
      <c r="A2" s="51" t="s">
        <v>895</v>
      </c>
      <c r="B2" s="52" t="s">
        <v>896</v>
      </c>
      <c r="C2" s="53">
        <f>SUM(C3+C20+C26+C27)</f>
        <v>0</v>
      </c>
      <c r="D2" s="53">
        <f>SUM(D3+D20+D26+D27)</f>
        <v>0</v>
      </c>
      <c r="E2" s="53">
        <f ca="1">SUM(E3+E20+E26+E27)</f>
        <v>0</v>
      </c>
      <c r="F2" s="53">
        <f>SUM(F3+F20+F26+F27)</f>
        <v>0</v>
      </c>
      <c r="G2" s="54" t="s">
        <v>235</v>
      </c>
      <c r="H2" s="55"/>
      <c r="I2" s="55"/>
    </row>
    <row r="3" spans="1:9" hidden="1" outlineLevel="1" x14ac:dyDescent="0.3">
      <c r="A3" s="57" t="s">
        <v>897</v>
      </c>
      <c r="B3" s="58" t="s">
        <v>898</v>
      </c>
      <c r="C3" s="59">
        <f>SUM(C4+C7+C11+C17+C19)</f>
        <v>0</v>
      </c>
      <c r="D3" s="59">
        <f>SUM(D4+D7+D11+D17+D19)</f>
        <v>0</v>
      </c>
      <c r="E3" s="59">
        <f ca="1">SUM(E4+E7+E11+E17+E19)</f>
        <v>0</v>
      </c>
      <c r="F3" s="59">
        <f>SUM(F4+F7+F11+F17+F19)</f>
        <v>0</v>
      </c>
      <c r="G3" s="60"/>
      <c r="H3" s="55"/>
      <c r="I3" s="55"/>
    </row>
    <row r="4" spans="1:9" hidden="1" outlineLevel="1" x14ac:dyDescent="0.3">
      <c r="A4" s="61" t="s">
        <v>899</v>
      </c>
      <c r="B4" s="62" t="s">
        <v>900</v>
      </c>
      <c r="C4" s="63">
        <f>SUM(C5+C6)</f>
        <v>0</v>
      </c>
      <c r="D4" s="63">
        <f>SUM(D5+D6)</f>
        <v>0</v>
      </c>
      <c r="E4" s="63">
        <f ca="1">SUM(E5+E6)</f>
        <v>0</v>
      </c>
      <c r="F4" s="63">
        <f>SUM(F5+F6)</f>
        <v>0</v>
      </c>
      <c r="G4" s="60"/>
      <c r="H4" s="55"/>
      <c r="I4" s="55"/>
    </row>
    <row r="5" spans="1:9" hidden="1" outlineLevel="2" x14ac:dyDescent="0.3">
      <c r="A5" s="64" t="s">
        <v>901</v>
      </c>
      <c r="B5" s="65" t="s">
        <v>902</v>
      </c>
      <c r="C5" s="66"/>
      <c r="D5" s="66"/>
      <c r="E5" s="66">
        <f ca="1">SUMIF(Balance!$AB$14:$AB$620,A5,Balance!$X$14:$Y$619)</f>
        <v>0</v>
      </c>
      <c r="F5" s="66"/>
      <c r="G5" s="67"/>
    </row>
    <row r="6" spans="1:9" hidden="1" outlineLevel="2" x14ac:dyDescent="0.3">
      <c r="A6" s="64" t="s">
        <v>903</v>
      </c>
      <c r="B6" s="65" t="s">
        <v>904</v>
      </c>
      <c r="C6" s="66"/>
      <c r="D6" s="66"/>
      <c r="E6" s="66">
        <f ca="1">SUMIF(Balance!$AB$14:$AB$620,A6,Balance!$X$14:$Y$619)</f>
        <v>0</v>
      </c>
      <c r="F6" s="66"/>
      <c r="G6" s="67"/>
    </row>
    <row r="7" spans="1:9" hidden="1" outlineLevel="1" collapsed="1" x14ac:dyDescent="0.3">
      <c r="A7" s="61" t="s">
        <v>905</v>
      </c>
      <c r="B7" s="62" t="s">
        <v>906</v>
      </c>
      <c r="C7" s="63">
        <f>SUM(C8+C9+C10)</f>
        <v>0</v>
      </c>
      <c r="D7" s="63">
        <f>SUM(D8+D9+D10)</f>
        <v>0</v>
      </c>
      <c r="E7" s="63">
        <f ca="1">SUM(E8+E9+E10)</f>
        <v>0</v>
      </c>
      <c r="F7" s="63">
        <f>SUM(F8+F9+F10)</f>
        <v>0</v>
      </c>
      <c r="G7" s="60"/>
      <c r="H7" s="55"/>
      <c r="I7" s="55"/>
    </row>
    <row r="8" spans="1:9" hidden="1" outlineLevel="2" x14ac:dyDescent="0.3">
      <c r="A8" s="64" t="s">
        <v>907</v>
      </c>
      <c r="B8" s="65" t="s">
        <v>908</v>
      </c>
      <c r="C8" s="66"/>
      <c r="D8" s="66"/>
      <c r="E8" s="66">
        <f ca="1">SUMIF(Balance!$AB$14:$AB$620,A8,Balance!$X$14:$Y$619)</f>
        <v>0</v>
      </c>
      <c r="F8" s="66"/>
      <c r="G8" s="67"/>
    </row>
    <row r="9" spans="1:9" hidden="1" outlineLevel="2" x14ac:dyDescent="0.3">
      <c r="A9" s="64" t="s">
        <v>909</v>
      </c>
      <c r="B9" s="65" t="s">
        <v>910</v>
      </c>
      <c r="C9" s="66"/>
      <c r="D9" s="66"/>
      <c r="E9" s="66">
        <f ca="1">SUMIF(Balance!$AB$14:$AB$620,A9,Balance!$X$14:$Y$619)</f>
        <v>0</v>
      </c>
      <c r="F9" s="66"/>
      <c r="G9" s="67"/>
    </row>
    <row r="10" spans="1:9" hidden="1" outlineLevel="2" x14ac:dyDescent="0.3">
      <c r="A10" s="64" t="s">
        <v>911</v>
      </c>
      <c r="B10" s="65" t="s">
        <v>912</v>
      </c>
      <c r="C10" s="66"/>
      <c r="D10" s="66"/>
      <c r="E10" s="66">
        <f ca="1">SUMIF(Balance!$AB$14:$AB$620,A10,Balance!$X$14:$Y$619)</f>
        <v>0</v>
      </c>
      <c r="F10" s="66"/>
      <c r="G10" s="67"/>
    </row>
    <row r="11" spans="1:9" hidden="1" outlineLevel="1" collapsed="1" x14ac:dyDescent="0.3">
      <c r="A11" s="61" t="s">
        <v>913</v>
      </c>
      <c r="B11" s="62" t="s">
        <v>914</v>
      </c>
      <c r="C11" s="63">
        <f>SUM(C12+C13+C14+C15+C16)</f>
        <v>0</v>
      </c>
      <c r="D11" s="63">
        <f>SUM(D12+D13+D14+D15+D16)</f>
        <v>0</v>
      </c>
      <c r="E11" s="63">
        <f ca="1">SUM(E12+E13+E14+E15+E16)</f>
        <v>0</v>
      </c>
      <c r="F11" s="63">
        <f>SUM(F12+F13+F14+F15+F16)</f>
        <v>0</v>
      </c>
      <c r="G11" s="60"/>
      <c r="H11" s="55"/>
      <c r="I11" s="55"/>
    </row>
    <row r="12" spans="1:9" hidden="1" outlineLevel="2" x14ac:dyDescent="0.3">
      <c r="A12" s="64" t="s">
        <v>915</v>
      </c>
      <c r="B12" s="65" t="s">
        <v>916</v>
      </c>
      <c r="C12" s="66"/>
      <c r="D12" s="66"/>
      <c r="E12" s="66">
        <f ca="1">SUMIF(Balance!$AB$14:$AB$620,A12,Balance!$X$14:$Y$619)</f>
        <v>0</v>
      </c>
      <c r="F12" s="66"/>
      <c r="G12" s="67"/>
    </row>
    <row r="13" spans="1:9" hidden="1" outlineLevel="2" x14ac:dyDescent="0.3">
      <c r="A13" s="64" t="s">
        <v>917</v>
      </c>
      <c r="B13" s="65" t="s">
        <v>918</v>
      </c>
      <c r="C13" s="66"/>
      <c r="D13" s="66"/>
      <c r="E13" s="66">
        <f ca="1">SUMIF(Balance!$AB$14:$AB$620,A13,Balance!$X$14:$Y$619)</f>
        <v>0</v>
      </c>
      <c r="F13" s="66"/>
      <c r="G13" s="67"/>
    </row>
    <row r="14" spans="1:9" hidden="1" outlineLevel="2" x14ac:dyDescent="0.3">
      <c r="A14" s="64" t="s">
        <v>919</v>
      </c>
      <c r="B14" s="65" t="s">
        <v>920</v>
      </c>
      <c r="C14" s="66"/>
      <c r="D14" s="66"/>
      <c r="E14" s="66">
        <f ca="1">SUMIF(Balance!$AB$14:$AB$620,A14,Balance!$X$14:$Y$619)</f>
        <v>0</v>
      </c>
      <c r="F14" s="66"/>
      <c r="G14" s="67"/>
    </row>
    <row r="15" spans="1:9" hidden="1" outlineLevel="2" x14ac:dyDescent="0.3">
      <c r="A15" s="64" t="s">
        <v>921</v>
      </c>
      <c r="B15" s="65" t="s">
        <v>922</v>
      </c>
      <c r="C15" s="66"/>
      <c r="D15" s="66"/>
      <c r="E15" s="66">
        <f ca="1">SUMIF(Balance!$AB$14:$AB$620,A15,Balance!$X$14:$Y$619)</f>
        <v>0</v>
      </c>
      <c r="F15" s="66"/>
      <c r="G15" s="67"/>
    </row>
    <row r="16" spans="1:9" hidden="1" outlineLevel="2" x14ac:dyDescent="0.3">
      <c r="A16" s="64" t="s">
        <v>923</v>
      </c>
      <c r="B16" s="65" t="s">
        <v>595</v>
      </c>
      <c r="C16" s="66"/>
      <c r="D16" s="66"/>
      <c r="E16" s="66">
        <f ca="1">SUMIF(Balance!$AB$14:$AB$620,A16,Balance!$X$14:$Y$619)</f>
        <v>0</v>
      </c>
      <c r="F16" s="66"/>
      <c r="G16" s="67"/>
    </row>
    <row r="17" spans="1:9" hidden="1" outlineLevel="1" collapsed="1" x14ac:dyDescent="0.3">
      <c r="A17" s="61" t="s">
        <v>924</v>
      </c>
      <c r="B17" s="62" t="s">
        <v>925</v>
      </c>
      <c r="C17" s="63">
        <f>SUM(C18)</f>
        <v>0</v>
      </c>
      <c r="D17" s="63">
        <f>SUM(D18)</f>
        <v>0</v>
      </c>
      <c r="E17" s="63">
        <f ca="1">SUM(E18)</f>
        <v>0</v>
      </c>
      <c r="F17" s="63">
        <f>SUM(F18)</f>
        <v>0</v>
      </c>
      <c r="G17" s="60"/>
      <c r="H17" s="55"/>
      <c r="I17" s="55"/>
    </row>
    <row r="18" spans="1:9" hidden="1" outlineLevel="2" x14ac:dyDescent="0.3">
      <c r="A18" s="64" t="s">
        <v>926</v>
      </c>
      <c r="B18" s="65" t="s">
        <v>927</v>
      </c>
      <c r="C18" s="66"/>
      <c r="D18" s="66"/>
      <c r="E18" s="66">
        <f ca="1">SUMIF(Balance!$AB$14:$AB$620,A18,Balance!$X$14:$Y$619)</f>
        <v>0</v>
      </c>
      <c r="F18" s="66"/>
      <c r="G18" s="67"/>
    </row>
    <row r="19" spans="1:9" hidden="1" outlineLevel="1" collapsed="1" x14ac:dyDescent="0.3">
      <c r="A19" s="61" t="s">
        <v>928</v>
      </c>
      <c r="B19" s="62" t="s">
        <v>529</v>
      </c>
      <c r="C19" s="66"/>
      <c r="D19" s="66"/>
      <c r="E19" s="66">
        <f ca="1">SUMIF(Balance!$AB$14:$AB$620,A19,Balance!$X$14:$Y$619)</f>
        <v>0</v>
      </c>
      <c r="F19" s="66"/>
      <c r="G19" s="67"/>
    </row>
    <row r="20" spans="1:9" hidden="1" outlineLevel="1" x14ac:dyDescent="0.3">
      <c r="A20" s="57" t="s">
        <v>929</v>
      </c>
      <c r="B20" s="58" t="s">
        <v>930</v>
      </c>
      <c r="C20" s="59">
        <f>SUM(C21+C24+C25)</f>
        <v>0</v>
      </c>
      <c r="D20" s="59">
        <f>SUM(D21+D24+D25)</f>
        <v>0</v>
      </c>
      <c r="E20" s="59">
        <f ca="1">SUM(E21+E24+E25)</f>
        <v>0</v>
      </c>
      <c r="F20" s="59">
        <f>SUM(F21+F24+F25)</f>
        <v>0</v>
      </c>
      <c r="G20" s="60"/>
      <c r="H20" s="55"/>
      <c r="I20" s="55"/>
    </row>
    <row r="21" spans="1:9" hidden="1" outlineLevel="1" x14ac:dyDescent="0.3">
      <c r="A21" s="61" t="s">
        <v>931</v>
      </c>
      <c r="B21" s="62" t="s">
        <v>932</v>
      </c>
      <c r="C21" s="63">
        <f>SUM(C22+C23)</f>
        <v>0</v>
      </c>
      <c r="D21" s="63">
        <f>SUM(D22+D23)</f>
        <v>0</v>
      </c>
      <c r="E21" s="63">
        <f ca="1">SUM(E22+E23)</f>
        <v>0</v>
      </c>
      <c r="F21" s="63">
        <f>SUM(F22+F23)</f>
        <v>0</v>
      </c>
      <c r="G21" s="60"/>
      <c r="H21" s="55"/>
      <c r="I21" s="55"/>
    </row>
    <row r="22" spans="1:9" hidden="1" outlineLevel="2" x14ac:dyDescent="0.3">
      <c r="A22" s="64" t="s">
        <v>933</v>
      </c>
      <c r="B22" s="65" t="s">
        <v>902</v>
      </c>
      <c r="C22" s="66"/>
      <c r="D22" s="66"/>
      <c r="E22" s="66">
        <f ca="1">SUMIF(Balance!$AB$14:$AB$620,A22,Balance!$X$14:$Y$619)</f>
        <v>0</v>
      </c>
      <c r="F22" s="66"/>
      <c r="G22" s="67"/>
    </row>
    <row r="23" spans="1:9" hidden="1" outlineLevel="2" x14ac:dyDescent="0.3">
      <c r="A23" s="64" t="s">
        <v>934</v>
      </c>
      <c r="B23" s="65" t="s">
        <v>904</v>
      </c>
      <c r="C23" s="66"/>
      <c r="D23" s="66"/>
      <c r="E23" s="66">
        <f ca="1">SUMIF(Balance!$AB$14:$AB$620,A23,Balance!$X$14:$Y$619)</f>
        <v>0</v>
      </c>
      <c r="F23" s="66"/>
      <c r="G23" s="67"/>
    </row>
    <row r="24" spans="1:9" hidden="1" outlineLevel="1" collapsed="1" x14ac:dyDescent="0.3">
      <c r="A24" s="61" t="s">
        <v>935</v>
      </c>
      <c r="B24" s="62" t="s">
        <v>936</v>
      </c>
      <c r="C24" s="66"/>
      <c r="D24" s="66"/>
      <c r="E24" s="66">
        <f ca="1">SUMIF(Balance!$AB$14:$AB$620,A24,Balance!$X$14:$Y$619)</f>
        <v>0</v>
      </c>
      <c r="F24" s="66"/>
      <c r="G24" s="67"/>
    </row>
    <row r="25" spans="1:9" hidden="1" outlineLevel="1" x14ac:dyDescent="0.3">
      <c r="A25" s="61" t="s">
        <v>937</v>
      </c>
      <c r="B25" s="62" t="s">
        <v>595</v>
      </c>
      <c r="C25" s="66"/>
      <c r="D25" s="66"/>
      <c r="E25" s="66">
        <f ca="1">SUMIF(Balance!$AB$14:$AB$620,A25,Balance!$X$14:$Y$619)</f>
        <v>0</v>
      </c>
      <c r="F25" s="66"/>
      <c r="G25" s="67"/>
    </row>
    <row r="26" spans="1:9" ht="27.75" hidden="1" outlineLevel="1" x14ac:dyDescent="0.3">
      <c r="A26" s="57" t="s">
        <v>938</v>
      </c>
      <c r="B26" s="58" t="s">
        <v>939</v>
      </c>
      <c r="C26" s="68"/>
      <c r="D26" s="68"/>
      <c r="E26" s="68">
        <f ca="1">SUMIF(Balance!$AB$14:$AB$620,A26,Balance!$X$14:$Y$619)</f>
        <v>0</v>
      </c>
      <c r="F26" s="68"/>
      <c r="G26" s="67"/>
    </row>
    <row r="27" spans="1:9" hidden="1" outlineLevel="1" x14ac:dyDescent="0.3">
      <c r="A27" s="57" t="s">
        <v>940</v>
      </c>
      <c r="B27" s="58" t="s">
        <v>941</v>
      </c>
      <c r="C27" s="68"/>
      <c r="D27" s="68"/>
      <c r="E27" s="68">
        <f ca="1">SUMIF(Balance!$AB$14:$AB$620,A27,Balance!$X$14:$Y$619)</f>
        <v>0</v>
      </c>
      <c r="F27" s="68"/>
      <c r="G27" s="67"/>
    </row>
    <row r="28" spans="1:9" collapsed="1" x14ac:dyDescent="0.3">
      <c r="A28" s="51" t="s">
        <v>942</v>
      </c>
      <c r="B28" s="52" t="s">
        <v>943</v>
      </c>
      <c r="C28" s="53">
        <f>SUM(C29+C30+C58)</f>
        <v>1160986</v>
      </c>
      <c r="D28" s="53">
        <f>SUM(D29+D30+D58)</f>
        <v>1193514</v>
      </c>
      <c r="E28" s="53">
        <f ca="1">SUM(E29+E30+E58)</f>
        <v>932301</v>
      </c>
      <c r="F28" s="53">
        <f ca="1">SUM(F29+F30+F58)</f>
        <v>261213</v>
      </c>
      <c r="G28" s="54" t="s">
        <v>235</v>
      </c>
      <c r="H28" s="55"/>
      <c r="I28" s="55"/>
    </row>
    <row r="29" spans="1:9" outlineLevel="1" x14ac:dyDescent="0.3">
      <c r="A29" s="57" t="s">
        <v>944</v>
      </c>
      <c r="B29" s="58" t="s">
        <v>945</v>
      </c>
      <c r="C29" s="226"/>
      <c r="D29" s="226"/>
      <c r="E29" s="226">
        <f ca="1">SUMIF(Balance!$AB$14:$AB$620,A29,Balance!$X$14:$Y$619)</f>
        <v>0</v>
      </c>
      <c r="F29" s="226"/>
      <c r="G29" s="67"/>
    </row>
    <row r="30" spans="1:9" outlineLevel="1" x14ac:dyDescent="0.3">
      <c r="A30" s="57" t="s">
        <v>946</v>
      </c>
      <c r="B30" s="69" t="s">
        <v>947</v>
      </c>
      <c r="C30" s="59">
        <f>SUM(C31+C34+C40+C42+C44+C48+C55+C56+C57+C52)</f>
        <v>1160986</v>
      </c>
      <c r="D30" s="59">
        <f>SUM(D31+D34+D40+D42+D44+D48+D55+D56+D57+D52)</f>
        <v>1193514</v>
      </c>
      <c r="E30" s="59">
        <f ca="1">SUM(E31+E34+E40+E42+E44+E48+E55+E56+E57+E52)</f>
        <v>932301</v>
      </c>
      <c r="F30" s="59">
        <f ca="1">SUM(F31+F34+F40+F42+F44+F48+F55+F56+F57+F52)</f>
        <v>261213</v>
      </c>
      <c r="G30" s="60"/>
      <c r="H30" s="55"/>
      <c r="I30" s="55"/>
    </row>
    <row r="31" spans="1:9" ht="27.75" outlineLevel="1" x14ac:dyDescent="0.3">
      <c r="A31" s="61" t="s">
        <v>948</v>
      </c>
      <c r="B31" s="62" t="s">
        <v>949</v>
      </c>
      <c r="C31" s="63">
        <f>SUM(C32+C33)</f>
        <v>0</v>
      </c>
      <c r="D31" s="63">
        <f>SUM(D32+D33)</f>
        <v>0</v>
      </c>
      <c r="E31" s="63">
        <f ca="1">SUM(E32+E33)</f>
        <v>0</v>
      </c>
      <c r="F31" s="63">
        <f>SUM(F32+F33)</f>
        <v>0</v>
      </c>
      <c r="G31" s="60"/>
      <c r="H31" s="55"/>
      <c r="I31" s="55"/>
    </row>
    <row r="32" spans="1:9" hidden="1" outlineLevel="2" x14ac:dyDescent="0.3">
      <c r="A32" s="64" t="s">
        <v>950</v>
      </c>
      <c r="B32" s="65" t="s">
        <v>951</v>
      </c>
      <c r="C32" s="66"/>
      <c r="D32" s="66"/>
      <c r="E32" s="66">
        <f ca="1">SUMIF(Balance!$AB$14:$AB$620,A32,Balance!$X$14:$Y$619)</f>
        <v>0</v>
      </c>
      <c r="F32" s="66"/>
      <c r="G32" s="67"/>
    </row>
    <row r="33" spans="1:9" hidden="1" outlineLevel="2" x14ac:dyDescent="0.3">
      <c r="A33" s="64" t="s">
        <v>952</v>
      </c>
      <c r="B33" s="65" t="s">
        <v>953</v>
      </c>
      <c r="C33" s="66"/>
      <c r="D33" s="66"/>
      <c r="E33" s="66">
        <f ca="1">SUMIF(Balance!$AB$14:$AB$620,A33,Balance!$X$14:$Y$619)</f>
        <v>0</v>
      </c>
      <c r="F33" s="66"/>
      <c r="G33" s="67"/>
    </row>
    <row r="34" spans="1:9" outlineLevel="1" collapsed="1" x14ac:dyDescent="0.3">
      <c r="A34" s="61" t="s">
        <v>954</v>
      </c>
      <c r="B34" s="62" t="s">
        <v>955</v>
      </c>
      <c r="C34" s="63">
        <f>C35+C36+C37+C38+C39</f>
        <v>0</v>
      </c>
      <c r="D34" s="63">
        <f>D35+D36+D37+D38+D39</f>
        <v>0</v>
      </c>
      <c r="E34" s="63">
        <f ca="1">E35+E36+E37+E38+E39</f>
        <v>0</v>
      </c>
      <c r="F34" s="63">
        <f ca="1">F35+F36+F37+F38+F39</f>
        <v>0</v>
      </c>
      <c r="G34" s="60"/>
      <c r="H34" s="55"/>
      <c r="I34" s="55"/>
    </row>
    <row r="35" spans="1:9" hidden="1" outlineLevel="2" x14ac:dyDescent="0.3">
      <c r="A35" s="64" t="s">
        <v>28</v>
      </c>
      <c r="B35" s="65" t="s">
        <v>956</v>
      </c>
      <c r="C35" s="66"/>
      <c r="D35" s="66"/>
      <c r="E35" s="66">
        <f ca="1">SUMIF(Balance!$AB$14:$AB$620,A35,Balance!$X$14:$Y$619)</f>
        <v>0</v>
      </c>
      <c r="F35" s="66">
        <f ca="1">+D35-E35</f>
        <v>0</v>
      </c>
      <c r="G35" s="70"/>
    </row>
    <row r="36" spans="1:9" ht="28.5" hidden="1" outlineLevel="2" x14ac:dyDescent="0.3">
      <c r="A36" s="64" t="s">
        <v>29</v>
      </c>
      <c r="B36" s="65" t="s">
        <v>957</v>
      </c>
      <c r="C36" s="66">
        <v>0</v>
      </c>
      <c r="D36" s="66">
        <v>0</v>
      </c>
      <c r="E36" s="66">
        <f ca="1">SUMIF(Balance!$AB$14:$AB$620,A36,Balance!$X$14:$Y$619)</f>
        <v>0</v>
      </c>
      <c r="F36" s="66">
        <f t="shared" ref="F36:F43" ca="1" si="0">+D36-E36</f>
        <v>0</v>
      </c>
      <c r="G36" s="70"/>
    </row>
    <row r="37" spans="1:9" hidden="1" outlineLevel="2" x14ac:dyDescent="0.3">
      <c r="A37" s="64" t="s">
        <v>958</v>
      </c>
      <c r="B37" s="65" t="s">
        <v>959</v>
      </c>
      <c r="C37" s="66"/>
      <c r="D37" s="66"/>
      <c r="E37" s="66">
        <f ca="1">SUMIF(Balance!$AB$14:$AB$620,A37,Balance!$X$14:$Y$619)</f>
        <v>0</v>
      </c>
      <c r="F37" s="66">
        <f t="shared" ca="1" si="0"/>
        <v>0</v>
      </c>
      <c r="G37" s="71"/>
    </row>
    <row r="38" spans="1:9" hidden="1" outlineLevel="2" x14ac:dyDescent="0.3">
      <c r="A38" s="64" t="s">
        <v>960</v>
      </c>
      <c r="B38" s="65" t="s">
        <v>961</v>
      </c>
      <c r="C38" s="66"/>
      <c r="D38" s="66"/>
      <c r="E38" s="66">
        <f ca="1">SUMIF(Balance!$AB$14:$AB$620,A38,Balance!$X$14:$Y$619)</f>
        <v>0</v>
      </c>
      <c r="F38" s="66">
        <f t="shared" ca="1" si="0"/>
        <v>0</v>
      </c>
      <c r="G38" s="67"/>
    </row>
    <row r="39" spans="1:9" hidden="1" outlineLevel="2" x14ac:dyDescent="0.3">
      <c r="A39" s="64" t="s">
        <v>962</v>
      </c>
      <c r="B39" s="65" t="s">
        <v>595</v>
      </c>
      <c r="C39" s="66"/>
      <c r="D39" s="66"/>
      <c r="E39" s="66">
        <f ca="1">SUMIF(Balance!$AB$14:$AB$620,A39,Balance!$X$14:$Y$619)</f>
        <v>0</v>
      </c>
      <c r="F39" s="66">
        <f t="shared" ca="1" si="0"/>
        <v>0</v>
      </c>
      <c r="G39" s="67"/>
    </row>
    <row r="40" spans="1:9" outlineLevel="1" collapsed="1" x14ac:dyDescent="0.3">
      <c r="A40" s="61" t="s">
        <v>963</v>
      </c>
      <c r="B40" s="62" t="s">
        <v>964</v>
      </c>
      <c r="C40" s="63">
        <f>SUM(C41)</f>
        <v>0</v>
      </c>
      <c r="D40" s="63">
        <f>SUM(D41)</f>
        <v>0</v>
      </c>
      <c r="E40" s="63">
        <f ca="1">SUM(E41)</f>
        <v>0</v>
      </c>
      <c r="F40" s="63">
        <f ca="1">SUM(F41)</f>
        <v>0</v>
      </c>
      <c r="G40" s="60"/>
      <c r="H40" s="55"/>
      <c r="I40" s="55"/>
    </row>
    <row r="41" spans="1:9" hidden="1" outlineLevel="2" x14ac:dyDescent="0.3">
      <c r="A41" s="64" t="s">
        <v>31</v>
      </c>
      <c r="B41" s="65" t="s">
        <v>965</v>
      </c>
      <c r="C41" s="66"/>
      <c r="D41" s="66"/>
      <c r="E41" s="66">
        <f ca="1">SUMIF(Balance!$AB$14:$AB$620,A41,Balance!$X$14:$Y$619)</f>
        <v>0</v>
      </c>
      <c r="F41" s="66">
        <f t="shared" ca="1" si="0"/>
        <v>0</v>
      </c>
      <c r="G41" s="67"/>
    </row>
    <row r="42" spans="1:9" outlineLevel="1" collapsed="1" x14ac:dyDescent="0.3">
      <c r="A42" s="61" t="s">
        <v>966</v>
      </c>
      <c r="B42" s="62" t="s">
        <v>967</v>
      </c>
      <c r="C42" s="63">
        <f>SUM(C43)</f>
        <v>509233</v>
      </c>
      <c r="D42" s="63">
        <f>SUM(D43)</f>
        <v>520716</v>
      </c>
      <c r="E42" s="63">
        <f ca="1">SUM(E43)</f>
        <v>418409</v>
      </c>
      <c r="F42" s="63">
        <f ca="1">SUM(F43)</f>
        <v>102307</v>
      </c>
      <c r="G42" s="60"/>
      <c r="H42" s="55"/>
      <c r="I42" s="55"/>
    </row>
    <row r="43" spans="1:9" outlineLevel="2" x14ac:dyDescent="0.3">
      <c r="A43" s="64" t="s">
        <v>968</v>
      </c>
      <c r="B43" s="65" t="s">
        <v>969</v>
      </c>
      <c r="C43" s="66">
        <v>509233</v>
      </c>
      <c r="D43" s="66">
        <v>520716</v>
      </c>
      <c r="E43" s="66">
        <f ca="1">SUMIF(Balance!$AB$14:$AB$620,A43,Balance!$X$14:$Y$619)</f>
        <v>418409</v>
      </c>
      <c r="F43" s="66">
        <f t="shared" ca="1" si="0"/>
        <v>102307</v>
      </c>
      <c r="G43" s="67"/>
    </row>
    <row r="44" spans="1:9" outlineLevel="1" x14ac:dyDescent="0.3">
      <c r="A44" s="61" t="s">
        <v>970</v>
      </c>
      <c r="B44" s="62" t="s">
        <v>971</v>
      </c>
      <c r="C44" s="63">
        <f>SUM(C45+C46+C47)</f>
        <v>0</v>
      </c>
      <c r="D44" s="63">
        <f>SUM(D45+D46+D47)</f>
        <v>0</v>
      </c>
      <c r="E44" s="63">
        <f ca="1">SUM(E45+E46+E47)</f>
        <v>0</v>
      </c>
      <c r="F44" s="63">
        <f ca="1">SUM(F45+F46+F47)</f>
        <v>0</v>
      </c>
      <c r="G44" s="60"/>
      <c r="H44" s="55"/>
      <c r="I44" s="55"/>
    </row>
    <row r="45" spans="1:9" hidden="1" outlineLevel="2" x14ac:dyDescent="0.3">
      <c r="A45" s="64" t="s">
        <v>972</v>
      </c>
      <c r="B45" s="65" t="s">
        <v>973</v>
      </c>
      <c r="C45" s="66"/>
      <c r="D45" s="66"/>
      <c r="E45" s="66">
        <f ca="1">SUMIF(Balance!$AB$14:$AB$620,A45,Balance!$X$14:$Y$619)</f>
        <v>0</v>
      </c>
      <c r="F45" s="66">
        <f t="shared" ref="F45:F57" ca="1" si="1">+D45-E45</f>
        <v>0</v>
      </c>
      <c r="G45" s="67"/>
      <c r="I45" s="72"/>
    </row>
    <row r="46" spans="1:9" hidden="1" outlineLevel="2" x14ac:dyDescent="0.3">
      <c r="A46" s="64" t="s">
        <v>974</v>
      </c>
      <c r="B46" s="65" t="s">
        <v>975</v>
      </c>
      <c r="C46" s="66"/>
      <c r="D46" s="66"/>
      <c r="E46" s="66">
        <f ca="1">SUMIF(Balance!$AB$14:$AB$620,A46,Balance!$X$14:$Y$619)</f>
        <v>0</v>
      </c>
      <c r="F46" s="66">
        <f t="shared" ca="1" si="1"/>
        <v>0</v>
      </c>
      <c r="G46" s="67"/>
    </row>
    <row r="47" spans="1:9" hidden="1" outlineLevel="2" x14ac:dyDescent="0.3">
      <c r="A47" s="64" t="s">
        <v>976</v>
      </c>
      <c r="B47" s="65" t="s">
        <v>977</v>
      </c>
      <c r="C47" s="66"/>
      <c r="D47" s="66"/>
      <c r="E47" s="66">
        <f ca="1">SUMIF(Balance!$AB$14:$AB$620,A47,Balance!$X$14:$Y$619)</f>
        <v>0</v>
      </c>
      <c r="F47" s="66">
        <f t="shared" ca="1" si="1"/>
        <v>0</v>
      </c>
      <c r="G47" s="67"/>
    </row>
    <row r="48" spans="1:9" outlineLevel="1" collapsed="1" x14ac:dyDescent="0.3">
      <c r="A48" s="61" t="s">
        <v>978</v>
      </c>
      <c r="B48" s="62" t="s">
        <v>979</v>
      </c>
      <c r="C48" s="63">
        <f>SUM(C49+C50+C51)</f>
        <v>0</v>
      </c>
      <c r="D48" s="63">
        <f>SUM(D49+D50+D51)</f>
        <v>0</v>
      </c>
      <c r="E48" s="63">
        <f ca="1">SUM(E49+E50+E51)</f>
        <v>0</v>
      </c>
      <c r="F48" s="63">
        <f ca="1">SUM(F49+F50+F51)</f>
        <v>0</v>
      </c>
      <c r="G48" s="60"/>
      <c r="H48" s="55"/>
      <c r="I48" s="55"/>
    </row>
    <row r="49" spans="1:9" hidden="1" outlineLevel="2" x14ac:dyDescent="0.3">
      <c r="A49" s="64" t="s">
        <v>980</v>
      </c>
      <c r="B49" s="65" t="s">
        <v>981</v>
      </c>
      <c r="C49" s="66"/>
      <c r="D49" s="66"/>
      <c r="E49" s="66">
        <f ca="1">SUMIF(Balance!$AB$14:$AB$620,A49,Balance!$X$14:$Y$619)</f>
        <v>0</v>
      </c>
      <c r="F49" s="66">
        <f t="shared" ca="1" si="1"/>
        <v>0</v>
      </c>
      <c r="G49" s="67"/>
    </row>
    <row r="50" spans="1:9" hidden="1" outlineLevel="2" x14ac:dyDescent="0.3">
      <c r="A50" s="64" t="s">
        <v>982</v>
      </c>
      <c r="B50" s="65" t="s">
        <v>983</v>
      </c>
      <c r="C50" s="66"/>
      <c r="D50" s="66"/>
      <c r="E50" s="66">
        <f ca="1">SUMIF(Balance!$AB$14:$AB$620,A50,Balance!$X$14:$Y$619)</f>
        <v>0</v>
      </c>
      <c r="F50" s="66">
        <f t="shared" ca="1" si="1"/>
        <v>0</v>
      </c>
      <c r="G50" s="67"/>
    </row>
    <row r="51" spans="1:9" hidden="1" outlineLevel="2" x14ac:dyDescent="0.3">
      <c r="A51" s="64" t="s">
        <v>221</v>
      </c>
      <c r="B51" s="65" t="s">
        <v>984</v>
      </c>
      <c r="C51" s="66"/>
      <c r="D51" s="66"/>
      <c r="E51" s="66">
        <f ca="1">SUMIF(Balance!$AB$14:$AB$620,A51,Balance!$X$14:$Y$619)</f>
        <v>0</v>
      </c>
      <c r="F51" s="66">
        <f t="shared" ca="1" si="1"/>
        <v>0</v>
      </c>
      <c r="G51" s="67"/>
    </row>
    <row r="52" spans="1:9" outlineLevel="1" collapsed="1" x14ac:dyDescent="0.3">
      <c r="A52" s="61" t="s">
        <v>985</v>
      </c>
      <c r="B52" s="62" t="s">
        <v>986</v>
      </c>
      <c r="C52" s="73">
        <f>SUM(C53+C54)</f>
        <v>0</v>
      </c>
      <c r="D52" s="73">
        <f>SUM(D53+D54)</f>
        <v>0</v>
      </c>
      <c r="E52" s="73">
        <f ca="1">SUM(E53+E54)</f>
        <v>0</v>
      </c>
      <c r="F52" s="73">
        <f ca="1">SUM(F53+F54)</f>
        <v>0</v>
      </c>
      <c r="G52" s="60"/>
      <c r="H52" s="55"/>
      <c r="I52" s="55"/>
    </row>
    <row r="53" spans="1:9" hidden="1" outlineLevel="2" x14ac:dyDescent="0.3">
      <c r="A53" s="64" t="s">
        <v>987</v>
      </c>
      <c r="B53" s="65" t="s">
        <v>30</v>
      </c>
      <c r="C53" s="66"/>
      <c r="D53" s="66"/>
      <c r="E53" s="66">
        <f ca="1">SUMIF(Balance!$AB$14:$AB$620,A53,Balance!$X$14:$Y$619)</f>
        <v>0</v>
      </c>
      <c r="F53" s="66">
        <f t="shared" ca="1" si="1"/>
        <v>0</v>
      </c>
      <c r="G53" s="67"/>
    </row>
    <row r="54" spans="1:9" hidden="1" outlineLevel="2" x14ac:dyDescent="0.3">
      <c r="A54" s="64" t="s">
        <v>988</v>
      </c>
      <c r="B54" s="65" t="s">
        <v>595</v>
      </c>
      <c r="C54" s="66"/>
      <c r="D54" s="66"/>
      <c r="E54" s="66">
        <f ca="1">SUMIF(Balance!$AB$14:$AB$620,A54,Balance!$X$14:$Y$619)</f>
        <v>0</v>
      </c>
      <c r="F54" s="66">
        <f t="shared" ca="1" si="1"/>
        <v>0</v>
      </c>
      <c r="G54" s="67"/>
    </row>
    <row r="55" spans="1:9" outlineLevel="1" collapsed="1" x14ac:dyDescent="0.3">
      <c r="A55" s="61" t="s">
        <v>32</v>
      </c>
      <c r="B55" s="62" t="s">
        <v>989</v>
      </c>
      <c r="C55" s="66">
        <v>276753</v>
      </c>
      <c r="D55" s="66">
        <v>297798</v>
      </c>
      <c r="E55" s="66">
        <f ca="1">SUMIF(Balance!$AB$14:$AB$620,A55,Balance!$X$14:$Y$619)</f>
        <v>236062</v>
      </c>
      <c r="F55" s="66">
        <f t="shared" ca="1" si="1"/>
        <v>61736</v>
      </c>
      <c r="G55" s="67"/>
    </row>
    <row r="56" spans="1:9" outlineLevel="1" x14ac:dyDescent="0.3">
      <c r="A56" s="61" t="s">
        <v>990</v>
      </c>
      <c r="B56" s="62" t="s">
        <v>991</v>
      </c>
      <c r="C56" s="66">
        <v>0</v>
      </c>
      <c r="D56" s="66">
        <v>0</v>
      </c>
      <c r="E56" s="66">
        <f ca="1">SUMIF(Balance!$AB$14:$AB$620,A56,Balance!$X$14:$Y$619)</f>
        <v>0</v>
      </c>
      <c r="F56" s="66">
        <f t="shared" ca="1" si="1"/>
        <v>0</v>
      </c>
      <c r="G56" s="67"/>
    </row>
    <row r="57" spans="1:9" ht="26.25" customHeight="1" outlineLevel="1" x14ac:dyDescent="0.3">
      <c r="A57" s="61" t="s">
        <v>33</v>
      </c>
      <c r="B57" s="62" t="s">
        <v>992</v>
      </c>
      <c r="C57" s="66">
        <v>375000</v>
      </c>
      <c r="D57" s="66">
        <v>375000</v>
      </c>
      <c r="E57" s="66">
        <f ca="1">SUMIF(Balance!$AB$14:$AB$620,A57,Balance!$X$14:$Y$619)</f>
        <v>277830</v>
      </c>
      <c r="F57" s="66">
        <f t="shared" ca="1" si="1"/>
        <v>97170</v>
      </c>
      <c r="G57" s="67"/>
    </row>
    <row r="58" spans="1:9" outlineLevel="1" x14ac:dyDescent="0.3">
      <c r="A58" s="74" t="s">
        <v>993</v>
      </c>
      <c r="B58" s="69" t="s">
        <v>994</v>
      </c>
      <c r="C58" s="75">
        <f>C59</f>
        <v>0</v>
      </c>
      <c r="D58" s="75">
        <f>D59</f>
        <v>0</v>
      </c>
      <c r="E58" s="75">
        <f ca="1">E59</f>
        <v>0</v>
      </c>
      <c r="F58" s="75">
        <f>F59</f>
        <v>0</v>
      </c>
      <c r="G58" s="76"/>
      <c r="H58" s="55"/>
      <c r="I58" s="55"/>
    </row>
    <row r="59" spans="1:9" outlineLevel="1" x14ac:dyDescent="0.3">
      <c r="A59" s="61" t="s">
        <v>995</v>
      </c>
      <c r="B59" s="62" t="s">
        <v>996</v>
      </c>
      <c r="C59" s="68"/>
      <c r="D59" s="68"/>
      <c r="E59" s="66">
        <f ca="1">SUMIF(Balance!$AB$14:$AB$620,A59,Balance!$X$14:$Y$619)</f>
        <v>0</v>
      </c>
      <c r="F59" s="68"/>
      <c r="G59" s="77" t="s">
        <v>997</v>
      </c>
    </row>
    <row r="60" spans="1:9" x14ac:dyDescent="0.3">
      <c r="A60" s="51" t="s">
        <v>998</v>
      </c>
      <c r="B60" s="52" t="s">
        <v>999</v>
      </c>
      <c r="C60" s="53">
        <f>SUM(C61+C62+C63+C64+C65)</f>
        <v>0</v>
      </c>
      <c r="D60" s="53">
        <f>SUM(D61+D62+D63+D64+D65)</f>
        <v>0</v>
      </c>
      <c r="E60" s="53">
        <f ca="1">SUM(E61+E62+E63+E64+E65)</f>
        <v>0</v>
      </c>
      <c r="F60" s="53">
        <f>SUM(F61+F62+F63+F64+F65)</f>
        <v>0</v>
      </c>
      <c r="G60" s="54" t="s">
        <v>235</v>
      </c>
      <c r="H60" s="55"/>
      <c r="I60" s="55"/>
    </row>
    <row r="61" spans="1:9" hidden="1" outlineLevel="1" x14ac:dyDescent="0.3">
      <c r="A61" s="57" t="s">
        <v>1000</v>
      </c>
      <c r="B61" s="58" t="s">
        <v>1001</v>
      </c>
      <c r="C61" s="68"/>
      <c r="D61" s="68"/>
      <c r="E61" s="66">
        <f ca="1">SUMIF(Balance!$AB$14:$AB$620,A61,Balance!$X$14:$Y$619)</f>
        <v>0</v>
      </c>
      <c r="F61" s="66"/>
      <c r="G61" s="67"/>
    </row>
    <row r="62" spans="1:9" hidden="1" outlineLevel="1" x14ac:dyDescent="0.3">
      <c r="A62" s="57" t="s">
        <v>1002</v>
      </c>
      <c r="B62" s="58" t="s">
        <v>1003</v>
      </c>
      <c r="C62" s="68"/>
      <c r="D62" s="68"/>
      <c r="E62" s="66">
        <f ca="1">SUMIF(Balance!$AB$14:$AB$620,A62,Balance!$X$14:$Y$619)</f>
        <v>0</v>
      </c>
      <c r="F62" s="68"/>
      <c r="G62" s="67"/>
    </row>
    <row r="63" spans="1:9" hidden="1" outlineLevel="1" x14ac:dyDescent="0.3">
      <c r="A63" s="57" t="s">
        <v>1004</v>
      </c>
      <c r="B63" s="58" t="s">
        <v>1005</v>
      </c>
      <c r="C63" s="68"/>
      <c r="D63" s="68"/>
      <c r="E63" s="66">
        <f ca="1">SUMIF(Balance!$AB$14:$AB$620,A63,Balance!$X$14:$Y$619)</f>
        <v>0</v>
      </c>
      <c r="F63" s="68"/>
      <c r="G63" s="67"/>
    </row>
    <row r="64" spans="1:9" hidden="1" outlineLevel="1" x14ac:dyDescent="0.3">
      <c r="A64" s="57" t="s">
        <v>1006</v>
      </c>
      <c r="B64" s="58" t="s">
        <v>1007</v>
      </c>
      <c r="C64" s="68"/>
      <c r="D64" s="68"/>
      <c r="E64" s="66">
        <f ca="1">SUMIF(Balance!$AB$14:$AB$620,A64,Balance!$X$14:$Y$619)</f>
        <v>0</v>
      </c>
      <c r="F64" s="68"/>
      <c r="G64" s="67"/>
    </row>
    <row r="65" spans="1:9" hidden="1" outlineLevel="1" x14ac:dyDescent="0.3">
      <c r="A65" s="57" t="s">
        <v>1008</v>
      </c>
      <c r="B65" s="58" t="s">
        <v>1009</v>
      </c>
      <c r="C65" s="68"/>
      <c r="D65" s="68"/>
      <c r="E65" s="66">
        <f ca="1">SUMIF(Balance!$AB$14:$AB$620,A65,Balance!$X$14:$Y$619)</f>
        <v>0</v>
      </c>
      <c r="F65" s="68"/>
      <c r="G65" s="67"/>
    </row>
    <row r="66" spans="1:9" collapsed="1" x14ac:dyDescent="0.3">
      <c r="A66" s="51" t="s">
        <v>1010</v>
      </c>
      <c r="B66" s="52" t="s">
        <v>1011</v>
      </c>
      <c r="C66" s="53">
        <f>SUM(C67+C68)</f>
        <v>0</v>
      </c>
      <c r="D66" s="53">
        <f>SUM(D67+D68)</f>
        <v>0</v>
      </c>
      <c r="E66" s="53">
        <f ca="1">SUM(E67+E68)</f>
        <v>0</v>
      </c>
      <c r="F66" s="53">
        <f>SUM(F67+F68)</f>
        <v>0</v>
      </c>
      <c r="G66" s="54" t="s">
        <v>235</v>
      </c>
      <c r="H66" s="55"/>
      <c r="I66" s="55"/>
    </row>
    <row r="67" spans="1:9" outlineLevel="1" x14ac:dyDescent="0.3">
      <c r="A67" s="57" t="s">
        <v>1012</v>
      </c>
      <c r="B67" s="58" t="s">
        <v>1013</v>
      </c>
      <c r="C67" s="66"/>
      <c r="D67" s="66"/>
      <c r="E67" s="66">
        <f ca="1">SUMIF(Balance!$AB$14:$AB$620,A67,Balance!$X$14:$Y$619)</f>
        <v>0</v>
      </c>
      <c r="F67" s="66"/>
      <c r="G67" s="67"/>
    </row>
    <row r="68" spans="1:9" outlineLevel="1" x14ac:dyDescent="0.3">
      <c r="A68" s="57" t="s">
        <v>1014</v>
      </c>
      <c r="B68" s="58" t="s">
        <v>1015</v>
      </c>
      <c r="C68" s="68"/>
      <c r="D68" s="68"/>
      <c r="E68" s="66">
        <f ca="1">SUMIF(Balance!$AB$14:$AB$620,A68,Balance!$X$14:$Y$619)</f>
        <v>0</v>
      </c>
      <c r="F68" s="66"/>
      <c r="G68" s="67"/>
    </row>
    <row r="69" spans="1:9" x14ac:dyDescent="0.3">
      <c r="A69" s="51" t="s">
        <v>1016</v>
      </c>
      <c r="B69" s="52" t="s">
        <v>1017</v>
      </c>
      <c r="C69" s="53">
        <f>SUM(C70+C73+C92+C98+C102)</f>
        <v>25000</v>
      </c>
      <c r="D69" s="53">
        <f>SUM(D70+D73+D92+D98+D102)</f>
        <v>205732</v>
      </c>
      <c r="E69" s="53">
        <f ca="1">SUM(E70+E73+E92+E98+E102)</f>
        <v>201865</v>
      </c>
      <c r="F69" s="53">
        <f ca="1">SUM(F70+F73+F92+F98+F102)</f>
        <v>3867</v>
      </c>
      <c r="G69" s="54" t="s">
        <v>235</v>
      </c>
      <c r="H69" s="55"/>
      <c r="I69" s="55"/>
    </row>
    <row r="70" spans="1:9" ht="27.75" outlineLevel="1" x14ac:dyDescent="0.3">
      <c r="A70" s="57" t="s">
        <v>1018</v>
      </c>
      <c r="B70" s="58" t="s">
        <v>1019</v>
      </c>
      <c r="C70" s="59">
        <f>SUM(C71+C72)</f>
        <v>25000</v>
      </c>
      <c r="D70" s="59">
        <f>SUM(D71+D72)</f>
        <v>25000</v>
      </c>
      <c r="E70" s="59">
        <f ca="1">SUM(E71+E72)</f>
        <v>21672</v>
      </c>
      <c r="F70" s="59">
        <f ca="1">SUM(F71+F72)</f>
        <v>3328</v>
      </c>
      <c r="G70" s="60"/>
      <c r="H70" s="55"/>
      <c r="I70" s="55"/>
    </row>
    <row r="71" spans="1:9" ht="27.75" outlineLevel="2" x14ac:dyDescent="0.3">
      <c r="A71" s="61" t="s">
        <v>1020</v>
      </c>
      <c r="B71" s="62" t="s">
        <v>1021</v>
      </c>
      <c r="C71" s="66">
        <v>25000</v>
      </c>
      <c r="D71" s="66">
        <v>25000</v>
      </c>
      <c r="E71" s="66">
        <f ca="1">SUMIF(Balance!$AB$14:$AB$620,A71,Balance!$X$14:$Y$619)</f>
        <v>21672</v>
      </c>
      <c r="F71" s="66">
        <f t="shared" ref="F71:F72" ca="1" si="2">+D71-E71</f>
        <v>3328</v>
      </c>
      <c r="G71" s="67"/>
    </row>
    <row r="72" spans="1:9" ht="27.75" outlineLevel="2" x14ac:dyDescent="0.3">
      <c r="A72" s="61" t="s">
        <v>1022</v>
      </c>
      <c r="B72" s="62" t="s">
        <v>1023</v>
      </c>
      <c r="C72" s="66">
        <v>0</v>
      </c>
      <c r="D72" s="66">
        <v>0</v>
      </c>
      <c r="E72" s="66">
        <f ca="1">SUMIF(Balance!$AB$14:$AB$620,A72,Balance!$X$14:$Y$619)</f>
        <v>0</v>
      </c>
      <c r="F72" s="66">
        <f t="shared" ca="1" si="2"/>
        <v>0</v>
      </c>
      <c r="G72" s="67"/>
    </row>
    <row r="73" spans="1:9" outlineLevel="1" x14ac:dyDescent="0.3">
      <c r="A73" s="57" t="s">
        <v>1024</v>
      </c>
      <c r="B73" s="69" t="s">
        <v>1025</v>
      </c>
      <c r="C73" s="59">
        <f>SUM(C74+C80+C85+C86+C87+C88+C89+C90+C91)</f>
        <v>0</v>
      </c>
      <c r="D73" s="59">
        <f>SUM(D74+D80+D85+D86+D87+D88+D89+D90+D91)</f>
        <v>0</v>
      </c>
      <c r="E73" s="59">
        <f ca="1">SUM(E74+E80+E85+E86+E87+E88+E89+E90+E91)</f>
        <v>0</v>
      </c>
      <c r="F73" s="59">
        <f>SUM(F74+F80+F85+F86+F87+F88+F89+F90+F91)</f>
        <v>0</v>
      </c>
      <c r="G73" s="60"/>
      <c r="H73" s="55"/>
      <c r="I73" s="55"/>
    </row>
    <row r="74" spans="1:9" hidden="1" outlineLevel="2" x14ac:dyDescent="0.3">
      <c r="A74" s="61" t="s">
        <v>1026</v>
      </c>
      <c r="B74" s="62" t="s">
        <v>1027</v>
      </c>
      <c r="C74" s="78">
        <f>C75+C76+C77+C78+C79</f>
        <v>0</v>
      </c>
      <c r="D74" s="78">
        <f>D75+D76+D77+D78+D79</f>
        <v>0</v>
      </c>
      <c r="E74" s="78">
        <f ca="1">E75+E76+E77+E78+E79</f>
        <v>0</v>
      </c>
      <c r="F74" s="78">
        <f>F75+F76+F77+F78+F79</f>
        <v>0</v>
      </c>
      <c r="G74" s="60"/>
      <c r="H74" s="55"/>
      <c r="I74" s="55"/>
    </row>
    <row r="75" spans="1:9" hidden="1" outlineLevel="3" x14ac:dyDescent="0.3">
      <c r="A75" s="79" t="s">
        <v>1028</v>
      </c>
      <c r="B75" s="80" t="s">
        <v>1029</v>
      </c>
      <c r="C75" s="81"/>
      <c r="D75" s="81"/>
      <c r="E75" s="66">
        <f ca="1">SUMIF(Balance!$AB$14:$AB$620,A75,Balance!$X$14:$Y$619)</f>
        <v>0</v>
      </c>
      <c r="F75" s="81"/>
      <c r="G75" s="67"/>
    </row>
    <row r="76" spans="1:9" ht="28.5" hidden="1" outlineLevel="3" x14ac:dyDescent="0.3">
      <c r="A76" s="79" t="s">
        <v>1030</v>
      </c>
      <c r="B76" s="80" t="s">
        <v>1031</v>
      </c>
      <c r="C76" s="81"/>
      <c r="D76" s="81"/>
      <c r="E76" s="66">
        <f ca="1">SUMIF(Balance!$AB$14:$AB$620,A76,Balance!$X$14:$Y$619)</f>
        <v>0</v>
      </c>
      <c r="F76" s="81"/>
      <c r="G76" s="67"/>
    </row>
    <row r="77" spans="1:9" ht="28.5" hidden="1" outlineLevel="3" x14ac:dyDescent="0.3">
      <c r="A77" s="79" t="s">
        <v>1032</v>
      </c>
      <c r="B77" s="80" t="s">
        <v>1033</v>
      </c>
      <c r="C77" s="81"/>
      <c r="D77" s="81"/>
      <c r="E77" s="66">
        <f ca="1">SUMIF(Balance!$AB$14:$AB$620,A77,Balance!$X$14:$Y$619)</f>
        <v>0</v>
      </c>
      <c r="F77" s="81"/>
      <c r="G77" s="67"/>
    </row>
    <row r="78" spans="1:9" ht="28.5" hidden="1" outlineLevel="3" x14ac:dyDescent="0.3">
      <c r="A78" s="79" t="s">
        <v>1034</v>
      </c>
      <c r="B78" s="80" t="s">
        <v>1035</v>
      </c>
      <c r="C78" s="81"/>
      <c r="D78" s="81"/>
      <c r="E78" s="66">
        <f ca="1">SUMIF(Balance!$AB$14:$AB$620,A78,Balance!$X$14:$Y$619)</f>
        <v>0</v>
      </c>
      <c r="F78" s="81"/>
      <c r="G78" s="67" t="s">
        <v>997</v>
      </c>
    </row>
    <row r="79" spans="1:9" hidden="1" outlineLevel="3" x14ac:dyDescent="0.3">
      <c r="A79" s="79" t="s">
        <v>1036</v>
      </c>
      <c r="B79" s="80" t="s">
        <v>1037</v>
      </c>
      <c r="C79" s="82"/>
      <c r="D79" s="82"/>
      <c r="E79" s="66">
        <f ca="1">SUMIF(Balance!$AB$14:$AB$620,A79,Balance!$X$14:$Y$619)</f>
        <v>0</v>
      </c>
      <c r="F79" s="82"/>
      <c r="G79" s="67"/>
    </row>
    <row r="80" spans="1:9" ht="27.75" hidden="1" outlineLevel="2" collapsed="1" x14ac:dyDescent="0.3">
      <c r="A80" s="61" t="s">
        <v>1038</v>
      </c>
      <c r="B80" s="62" t="s">
        <v>1039</v>
      </c>
      <c r="C80" s="83">
        <f>C81+C82+C83+C84</f>
        <v>0</v>
      </c>
      <c r="D80" s="83">
        <f>D81+D82+D83+D84</f>
        <v>0</v>
      </c>
      <c r="E80" s="61">
        <f ca="1">E81+E82+E83+E84</f>
        <v>0</v>
      </c>
      <c r="F80" s="61">
        <f>F81+F82+F83+F84</f>
        <v>0</v>
      </c>
      <c r="G80" s="60"/>
      <c r="H80" s="55"/>
      <c r="I80" s="55"/>
    </row>
    <row r="81" spans="1:9" ht="28.5" hidden="1" outlineLevel="3" x14ac:dyDescent="0.3">
      <c r="A81" s="79" t="s">
        <v>1040</v>
      </c>
      <c r="B81" s="80" t="s">
        <v>1041</v>
      </c>
      <c r="C81" s="81"/>
      <c r="D81" s="81"/>
      <c r="E81" s="66">
        <f ca="1">SUMIF(Balance!$AB$14:$AB$620,A81,Balance!$X$14:$Y$619)</f>
        <v>0</v>
      </c>
      <c r="F81" s="81"/>
      <c r="G81" s="67"/>
    </row>
    <row r="82" spans="1:9" ht="28.5" hidden="1" outlineLevel="3" x14ac:dyDescent="0.3">
      <c r="A82" s="79" t="s">
        <v>1042</v>
      </c>
      <c r="B82" s="80" t="s">
        <v>1031</v>
      </c>
      <c r="C82" s="81"/>
      <c r="D82" s="81"/>
      <c r="E82" s="66">
        <f ca="1">SUMIF(Balance!$AB$14:$AB$620,A82,Balance!$X$14:$Y$619)</f>
        <v>0</v>
      </c>
      <c r="F82" s="81"/>
      <c r="G82" s="67"/>
    </row>
    <row r="83" spans="1:9" ht="28.5" hidden="1" outlineLevel="3" x14ac:dyDescent="0.3">
      <c r="A83" s="79" t="s">
        <v>1043</v>
      </c>
      <c r="B83" s="80" t="s">
        <v>1044</v>
      </c>
      <c r="C83" s="81"/>
      <c r="D83" s="81"/>
      <c r="E83" s="66">
        <f ca="1">SUMIF(Balance!$AB$14:$AB$620,A83,Balance!$X$14:$Y$619)</f>
        <v>0</v>
      </c>
      <c r="F83" s="81"/>
      <c r="G83" s="67"/>
    </row>
    <row r="84" spans="1:9" hidden="1" outlineLevel="3" x14ac:dyDescent="0.3">
      <c r="A84" s="79" t="s">
        <v>1045</v>
      </c>
      <c r="B84" s="80" t="s">
        <v>1046</v>
      </c>
      <c r="C84" s="81"/>
      <c r="D84" s="81"/>
      <c r="E84" s="66">
        <f ca="1">SUMIF(Balance!$AB$14:$AB$620,A84,Balance!$X$14:$Y$619)</f>
        <v>0</v>
      </c>
      <c r="F84" s="81"/>
      <c r="G84" s="67"/>
    </row>
    <row r="85" spans="1:9" hidden="1" outlineLevel="2" collapsed="1" x14ac:dyDescent="0.3">
      <c r="A85" s="61" t="s">
        <v>1047</v>
      </c>
      <c r="B85" s="62" t="s">
        <v>1048</v>
      </c>
      <c r="C85" s="66"/>
      <c r="D85" s="66"/>
      <c r="E85" s="66">
        <f ca="1">SUMIF(Balance!$AB$14:$AB$620,A85,Balance!$X$14:$Y$619)</f>
        <v>0</v>
      </c>
      <c r="F85" s="66"/>
      <c r="G85" s="67"/>
    </row>
    <row r="86" spans="1:9" ht="27.75" hidden="1" outlineLevel="2" x14ac:dyDescent="0.3">
      <c r="A86" s="61" t="s">
        <v>1049</v>
      </c>
      <c r="B86" s="62" t="s">
        <v>1050</v>
      </c>
      <c r="C86" s="66"/>
      <c r="D86" s="66"/>
      <c r="E86" s="66">
        <f ca="1">SUMIF(Balance!$AB$14:$AB$620,A86,Balance!$X$14:$Y$619)</f>
        <v>0</v>
      </c>
      <c r="F86" s="66"/>
      <c r="G86" s="67"/>
    </row>
    <row r="87" spans="1:9" ht="27.75" hidden="1" outlineLevel="2" x14ac:dyDescent="0.3">
      <c r="A87" s="61" t="s">
        <v>1051</v>
      </c>
      <c r="B87" s="62" t="s">
        <v>1052</v>
      </c>
      <c r="C87" s="66"/>
      <c r="D87" s="66"/>
      <c r="E87" s="66">
        <f ca="1">SUMIF(Balance!$AB$14:$AB$620,A87,Balance!$X$14:$Y$619)</f>
        <v>0</v>
      </c>
      <c r="F87" s="66"/>
      <c r="G87" s="67"/>
    </row>
    <row r="88" spans="1:9" ht="27.75" hidden="1" outlineLevel="2" x14ac:dyDescent="0.3">
      <c r="A88" s="61" t="s">
        <v>1053</v>
      </c>
      <c r="B88" s="62" t="s">
        <v>1054</v>
      </c>
      <c r="C88" s="66"/>
      <c r="D88" s="66"/>
      <c r="E88" s="66">
        <f ca="1">SUMIF(Balance!$AB$14:$AB$620,A88,Balance!$X$14:$Y$619)</f>
        <v>0</v>
      </c>
      <c r="F88" s="66"/>
      <c r="G88" s="67"/>
    </row>
    <row r="89" spans="1:9" ht="27.75" hidden="1" outlineLevel="2" x14ac:dyDescent="0.3">
      <c r="A89" s="61" t="s">
        <v>1055</v>
      </c>
      <c r="B89" s="62" t="s">
        <v>1056</v>
      </c>
      <c r="C89" s="66"/>
      <c r="D89" s="66"/>
      <c r="E89" s="66">
        <f ca="1">SUMIF(Balance!$AB$14:$AB$620,A89,Balance!$X$14:$Y$619)</f>
        <v>0</v>
      </c>
      <c r="F89" s="66"/>
      <c r="G89" s="67"/>
    </row>
    <row r="90" spans="1:9" hidden="1" outlineLevel="2" x14ac:dyDescent="0.3">
      <c r="A90" s="61" t="s">
        <v>1057</v>
      </c>
      <c r="B90" s="62" t="s">
        <v>1058</v>
      </c>
      <c r="C90" s="66"/>
      <c r="D90" s="66"/>
      <c r="E90" s="66">
        <f ca="1">SUMIF(Balance!$AB$14:$AB$620,A90,Balance!$X$14:$Y$619)</f>
        <v>0</v>
      </c>
      <c r="F90" s="66"/>
      <c r="G90" s="84" t="s">
        <v>235</v>
      </c>
    </row>
    <row r="91" spans="1:9" ht="27.75" hidden="1" outlineLevel="2" x14ac:dyDescent="0.3">
      <c r="A91" s="61" t="s">
        <v>1059</v>
      </c>
      <c r="B91" s="62" t="s">
        <v>1060</v>
      </c>
      <c r="C91" s="82"/>
      <c r="D91" s="82"/>
      <c r="E91" s="66">
        <f ca="1">SUMIF(Balance!$AB$14:$AB$620,A91,Balance!$X$14:$Y$619)</f>
        <v>0</v>
      </c>
      <c r="F91" s="82"/>
      <c r="G91" s="67" t="s">
        <v>997</v>
      </c>
    </row>
    <row r="92" spans="1:9" ht="27.75" outlineLevel="1" collapsed="1" x14ac:dyDescent="0.3">
      <c r="A92" s="57" t="s">
        <v>1061</v>
      </c>
      <c r="B92" s="58" t="s">
        <v>1062</v>
      </c>
      <c r="C92" s="59">
        <f>SUM(C93+C94+C95)</f>
        <v>0</v>
      </c>
      <c r="D92" s="59">
        <f>SUM(D93+D94+D95)</f>
        <v>0</v>
      </c>
      <c r="E92" s="59">
        <f ca="1">SUM(E93+E94+E95)</f>
        <v>0</v>
      </c>
      <c r="F92" s="59">
        <f>SUM(F93+F94+F95)</f>
        <v>0</v>
      </c>
      <c r="G92" s="60"/>
      <c r="H92" s="55"/>
      <c r="I92" s="55"/>
    </row>
    <row r="93" spans="1:9" hidden="1" outlineLevel="2" x14ac:dyDescent="0.3">
      <c r="A93" s="61" t="s">
        <v>1063</v>
      </c>
      <c r="B93" s="62" t="s">
        <v>1064</v>
      </c>
      <c r="C93" s="66"/>
      <c r="D93" s="66"/>
      <c r="E93" s="66">
        <f ca="1">SUMIF(Balance!$AB$14:$AB$620,A93,Balance!$X$14:$Y$619)</f>
        <v>0</v>
      </c>
      <c r="F93" s="66"/>
      <c r="G93" s="67"/>
    </row>
    <row r="94" spans="1:9" hidden="1" outlineLevel="2" x14ac:dyDescent="0.3">
      <c r="A94" s="61" t="s">
        <v>1065</v>
      </c>
      <c r="B94" s="62" t="s">
        <v>1066</v>
      </c>
      <c r="C94" s="66"/>
      <c r="D94" s="66"/>
      <c r="E94" s="66">
        <f ca="1">SUMIF(Balance!$AB$14:$AB$620,A94,Balance!$X$14:$Y$619)</f>
        <v>0</v>
      </c>
      <c r="F94" s="66"/>
      <c r="G94" s="67"/>
    </row>
    <row r="95" spans="1:9" hidden="1" outlineLevel="2" x14ac:dyDescent="0.3">
      <c r="A95" s="61" t="s">
        <v>1067</v>
      </c>
      <c r="B95" s="62" t="s">
        <v>1068</v>
      </c>
      <c r="C95" s="63">
        <f>C96+C97</f>
        <v>0</v>
      </c>
      <c r="D95" s="63">
        <f>D96+D97</f>
        <v>0</v>
      </c>
      <c r="E95" s="63">
        <f ca="1">E96+E97</f>
        <v>0</v>
      </c>
      <c r="F95" s="63">
        <f>F96+F97</f>
        <v>0</v>
      </c>
      <c r="G95" s="60"/>
      <c r="H95" s="55"/>
      <c r="I95" s="55"/>
    </row>
    <row r="96" spans="1:9" hidden="1" outlineLevel="2" x14ac:dyDescent="0.3">
      <c r="A96" s="85" t="s">
        <v>1069</v>
      </c>
      <c r="B96" s="86" t="s">
        <v>1070</v>
      </c>
      <c r="C96" s="66"/>
      <c r="D96" s="66"/>
      <c r="E96" s="66">
        <f ca="1">SUMIF(Balance!$AB$14:$AB$620,A96,Balance!$X$14:$Y$619)</f>
        <v>0</v>
      </c>
      <c r="F96" s="66"/>
      <c r="G96" s="67"/>
    </row>
    <row r="97" spans="1:9" ht="27.75" hidden="1" outlineLevel="2" x14ac:dyDescent="0.3">
      <c r="A97" s="85" t="s">
        <v>1071</v>
      </c>
      <c r="B97" s="86" t="s">
        <v>1072</v>
      </c>
      <c r="C97" s="66"/>
      <c r="D97" s="66"/>
      <c r="E97" s="66">
        <f ca="1">SUMIF(Balance!$AB$14:$AB$620,A97,Balance!$X$14:$Y$619)</f>
        <v>0</v>
      </c>
      <c r="F97" s="66"/>
      <c r="G97" s="67"/>
    </row>
    <row r="98" spans="1:9" outlineLevel="1" collapsed="1" x14ac:dyDescent="0.3">
      <c r="A98" s="57" t="s">
        <v>1073</v>
      </c>
      <c r="B98" s="58" t="s">
        <v>1074</v>
      </c>
      <c r="C98" s="59">
        <f>SUM(C99+C100+C101)</f>
        <v>0</v>
      </c>
      <c r="D98" s="59">
        <f>SUM(D99+D100+D101)</f>
        <v>0</v>
      </c>
      <c r="E98" s="59">
        <f ca="1">SUM(E99+E100+E101)</f>
        <v>0</v>
      </c>
      <c r="F98" s="59">
        <f>SUM(F99+F100+F101)</f>
        <v>0</v>
      </c>
      <c r="G98" s="87"/>
      <c r="H98" s="55"/>
      <c r="I98" s="55"/>
    </row>
    <row r="99" spans="1:9" ht="27.75" hidden="1" outlineLevel="2" x14ac:dyDescent="0.3">
      <c r="A99" s="61" t="s">
        <v>1075</v>
      </c>
      <c r="B99" s="62" t="s">
        <v>782</v>
      </c>
      <c r="C99" s="66"/>
      <c r="D99" s="66"/>
      <c r="E99" s="66">
        <f ca="1">SUMIF(Balance!$AB$14:$AB$620,A99,Balance!$X$14:$Y$619)</f>
        <v>0</v>
      </c>
      <c r="F99" s="66"/>
      <c r="G99" s="67"/>
    </row>
    <row r="100" spans="1:9" ht="27.75" hidden="1" outlineLevel="2" x14ac:dyDescent="0.3">
      <c r="A100" s="61" t="s">
        <v>1076</v>
      </c>
      <c r="B100" s="62" t="s">
        <v>1077</v>
      </c>
      <c r="C100" s="66"/>
      <c r="D100" s="66"/>
      <c r="E100" s="66">
        <f ca="1">SUMIF(Balance!$AB$14:$AB$620,A100,Balance!$X$14:$Y$619)</f>
        <v>0</v>
      </c>
      <c r="F100" s="66"/>
      <c r="G100" s="67"/>
    </row>
    <row r="101" spans="1:9" hidden="1" outlineLevel="2" x14ac:dyDescent="0.3">
      <c r="A101" s="61" t="s">
        <v>1078</v>
      </c>
      <c r="B101" s="62" t="s">
        <v>1079</v>
      </c>
      <c r="C101" s="66"/>
      <c r="D101" s="66"/>
      <c r="E101" s="66">
        <f ca="1">SUMIF(Balance!$AB$14:$AB$620,A101,Balance!$X$14:$Y$619)</f>
        <v>0</v>
      </c>
      <c r="F101" s="66"/>
      <c r="G101" s="67"/>
    </row>
    <row r="102" spans="1:9" outlineLevel="1" collapsed="1" x14ac:dyDescent="0.3">
      <c r="A102" s="57" t="s">
        <v>1080</v>
      </c>
      <c r="B102" s="58" t="s">
        <v>1081</v>
      </c>
      <c r="C102" s="59">
        <f>SUM(C103+C104)</f>
        <v>0</v>
      </c>
      <c r="D102" s="59">
        <f>SUM(D103+D104)</f>
        <v>180732</v>
      </c>
      <c r="E102" s="59">
        <f ca="1">SUM(E103+E104)</f>
        <v>180193</v>
      </c>
      <c r="F102" s="59">
        <f ca="1">SUM(F103+F104)</f>
        <v>539</v>
      </c>
      <c r="G102" s="60"/>
      <c r="H102" s="55"/>
      <c r="I102" s="55"/>
    </row>
    <row r="103" spans="1:9" ht="27.75" outlineLevel="1" x14ac:dyDescent="0.3">
      <c r="A103" s="61" t="s">
        <v>1082</v>
      </c>
      <c r="B103" s="62" t="s">
        <v>1083</v>
      </c>
      <c r="C103" s="66"/>
      <c r="D103" s="66"/>
      <c r="E103" s="66">
        <f ca="1">SUMIF(Balance!$AB$14:$AB$620,A103,Balance!$X$14:$Y$619)</f>
        <v>0</v>
      </c>
      <c r="F103" s="66"/>
      <c r="G103" s="67"/>
    </row>
    <row r="104" spans="1:9" outlineLevel="1" x14ac:dyDescent="0.3">
      <c r="A104" s="61" t="s">
        <v>34</v>
      </c>
      <c r="B104" s="62" t="s">
        <v>595</v>
      </c>
      <c r="C104" s="66">
        <v>0</v>
      </c>
      <c r="D104" s="66">
        <v>180732</v>
      </c>
      <c r="E104" s="66">
        <f ca="1">SUMIF(Balance!$AB$14:$AB$620,A104,Balance!$X$14:$Y$619)</f>
        <v>180193</v>
      </c>
      <c r="F104" s="66">
        <f t="shared" ref="F104" ca="1" si="3">+D104-E104</f>
        <v>539</v>
      </c>
      <c r="G104" s="67"/>
    </row>
    <row r="105" spans="1:9" x14ac:dyDescent="0.3">
      <c r="A105" s="51" t="s">
        <v>1084</v>
      </c>
      <c r="B105" s="52" t="s">
        <v>1085</v>
      </c>
      <c r="C105" s="53">
        <f>SUM(C106+C107+C108+C109+C110+C111+C112+C113)</f>
        <v>0</v>
      </c>
      <c r="D105" s="53">
        <f>SUM(D106+D107+D108+D109+D110+D111+D112+D113)</f>
        <v>0</v>
      </c>
      <c r="E105" s="53">
        <f ca="1">SUM(E106+E107+E108+E109+E110+E111+E112+E113)</f>
        <v>0</v>
      </c>
      <c r="F105" s="53">
        <f>SUM(F106+F107+F108+F109+F110+F111+F112+F113)</f>
        <v>0</v>
      </c>
      <c r="G105" s="54" t="s">
        <v>235</v>
      </c>
      <c r="H105" s="55"/>
      <c r="I105" s="55"/>
    </row>
    <row r="106" spans="1:9" hidden="1" outlineLevel="1" x14ac:dyDescent="0.3">
      <c r="A106" s="57" t="s">
        <v>1086</v>
      </c>
      <c r="B106" s="58" t="s">
        <v>790</v>
      </c>
      <c r="C106" s="68"/>
      <c r="D106" s="68"/>
      <c r="E106" s="66">
        <f ca="1">SUMIF(Balance!$AB$14:$AB$620,A106,Balance!$X$14:$Y$619)</f>
        <v>0</v>
      </c>
      <c r="F106" s="68"/>
      <c r="G106" s="67"/>
    </row>
    <row r="107" spans="1:9" hidden="1" outlineLevel="1" x14ac:dyDescent="0.3">
      <c r="A107" s="57" t="s">
        <v>1087</v>
      </c>
      <c r="B107" s="58" t="s">
        <v>792</v>
      </c>
      <c r="C107" s="68"/>
      <c r="D107" s="68"/>
      <c r="E107" s="66">
        <f ca="1">SUMIF(Balance!$AB$14:$AB$620,A107,Balance!$X$14:$Y$619)</f>
        <v>0</v>
      </c>
      <c r="F107" s="68"/>
      <c r="G107" s="67"/>
    </row>
    <row r="108" spans="1:9" hidden="1" outlineLevel="1" x14ac:dyDescent="0.3">
      <c r="A108" s="57" t="s">
        <v>1088</v>
      </c>
      <c r="B108" s="58" t="s">
        <v>793</v>
      </c>
      <c r="C108" s="68"/>
      <c r="D108" s="68"/>
      <c r="E108" s="66">
        <f ca="1">SUMIF(Balance!$AB$14:$AB$620,A108,Balance!$X$14:$Y$619)</f>
        <v>0</v>
      </c>
      <c r="F108" s="68"/>
      <c r="G108" s="67"/>
    </row>
    <row r="109" spans="1:9" hidden="1" outlineLevel="1" x14ac:dyDescent="0.3">
      <c r="A109" s="57" t="s">
        <v>1089</v>
      </c>
      <c r="B109" s="58" t="s">
        <v>794</v>
      </c>
      <c r="C109" s="68"/>
      <c r="D109" s="68"/>
      <c r="E109" s="66">
        <f ca="1">SUMIF(Balance!$AB$14:$AB$620,A109,Balance!$X$14:$Y$619)</f>
        <v>0</v>
      </c>
      <c r="F109" s="68"/>
      <c r="G109" s="67"/>
    </row>
    <row r="110" spans="1:9" hidden="1" outlineLevel="1" x14ac:dyDescent="0.3">
      <c r="A110" s="57" t="s">
        <v>1090</v>
      </c>
      <c r="B110" s="58" t="s">
        <v>796</v>
      </c>
      <c r="C110" s="68"/>
      <c r="D110" s="68"/>
      <c r="E110" s="66">
        <f ca="1">SUMIF(Balance!$AB$14:$AB$620,A110,Balance!$X$14:$Y$619)</f>
        <v>0</v>
      </c>
      <c r="F110" s="68"/>
      <c r="G110" s="67"/>
    </row>
    <row r="111" spans="1:9" hidden="1" outlineLevel="1" x14ac:dyDescent="0.3">
      <c r="A111" s="57" t="s">
        <v>1091</v>
      </c>
      <c r="B111" s="58" t="s">
        <v>801</v>
      </c>
      <c r="C111" s="68"/>
      <c r="D111" s="68"/>
      <c r="E111" s="66">
        <f ca="1">SUMIF(Balance!$AB$14:$AB$620,A111,Balance!$X$14:$Y$619)</f>
        <v>0</v>
      </c>
      <c r="F111" s="68"/>
      <c r="G111" s="67"/>
    </row>
    <row r="112" spans="1:9" hidden="1" outlineLevel="1" x14ac:dyDescent="0.3">
      <c r="A112" s="57" t="s">
        <v>1092</v>
      </c>
      <c r="B112" s="58" t="s">
        <v>805</v>
      </c>
      <c r="C112" s="68"/>
      <c r="D112" s="68"/>
      <c r="E112" s="66">
        <f ca="1">SUMIF(Balance!$AB$14:$AB$620,A112,Balance!$X$14:$Y$619)</f>
        <v>0</v>
      </c>
      <c r="F112" s="68"/>
      <c r="G112" s="67"/>
    </row>
    <row r="113" spans="1:9" hidden="1" outlineLevel="1" x14ac:dyDescent="0.3">
      <c r="A113" s="57" t="s">
        <v>1093</v>
      </c>
      <c r="B113" s="58" t="s">
        <v>811</v>
      </c>
      <c r="C113" s="68"/>
      <c r="D113" s="68"/>
      <c r="E113" s="66">
        <f ca="1">SUMIF(Balance!$AB$14:$AB$620,A113,Balance!$X$14:$Y$619)</f>
        <v>0</v>
      </c>
      <c r="F113" s="68"/>
      <c r="G113" s="67"/>
    </row>
    <row r="114" spans="1:9" collapsed="1" x14ac:dyDescent="0.3">
      <c r="A114" s="51" t="s">
        <v>1094</v>
      </c>
      <c r="B114" s="52" t="s">
        <v>1095</v>
      </c>
      <c r="C114" s="53">
        <f>SUM(C115+C119+C120)</f>
        <v>0</v>
      </c>
      <c r="D114" s="53">
        <f>SUM(D115+D119+D120)</f>
        <v>0</v>
      </c>
      <c r="E114" s="53">
        <f ca="1">SUM(E115+E119+E120)</f>
        <v>0</v>
      </c>
      <c r="F114" s="53">
        <f>SUM(F115+F119+F120)</f>
        <v>0</v>
      </c>
      <c r="G114" s="54" t="s">
        <v>235</v>
      </c>
      <c r="H114" s="55"/>
      <c r="I114" s="55"/>
    </row>
    <row r="115" spans="1:9" hidden="1" outlineLevel="1" x14ac:dyDescent="0.3">
      <c r="A115" s="57" t="s">
        <v>1096</v>
      </c>
      <c r="B115" s="58" t="s">
        <v>1097</v>
      </c>
      <c r="C115" s="59">
        <f>SUM(C116+C117+C118)</f>
        <v>0</v>
      </c>
      <c r="D115" s="59">
        <f>SUM(D116+D117+D118)</f>
        <v>0</v>
      </c>
      <c r="E115" s="59">
        <f ca="1">SUM(E116+E117+E118)</f>
        <v>0</v>
      </c>
      <c r="F115" s="59">
        <f>SUM(F116+F117+F118)</f>
        <v>0</v>
      </c>
      <c r="G115" s="60"/>
      <c r="H115" s="55"/>
      <c r="I115" s="55"/>
    </row>
    <row r="116" spans="1:9" hidden="1" outlineLevel="2" x14ac:dyDescent="0.3">
      <c r="A116" s="61" t="s">
        <v>1098</v>
      </c>
      <c r="B116" s="62" t="s">
        <v>817</v>
      </c>
      <c r="C116" s="66"/>
      <c r="D116" s="66"/>
      <c r="E116" s="66">
        <f ca="1">SUMIF(Balance!$AB$14:$AB$620,A116,Balance!$X$14:$Y$619)</f>
        <v>0</v>
      </c>
      <c r="F116" s="66"/>
      <c r="G116" s="67"/>
    </row>
    <row r="117" spans="1:9" hidden="1" outlineLevel="2" x14ac:dyDescent="0.3">
      <c r="A117" s="61" t="s">
        <v>1099</v>
      </c>
      <c r="B117" s="62" t="s">
        <v>819</v>
      </c>
      <c r="C117" s="66"/>
      <c r="D117" s="66"/>
      <c r="E117" s="66">
        <f ca="1">SUMIF(Balance!$AB$14:$AB$620,A117,Balance!$X$14:$Y$619)</f>
        <v>0</v>
      </c>
      <c r="F117" s="66"/>
      <c r="G117" s="67"/>
    </row>
    <row r="118" spans="1:9" hidden="1" outlineLevel="2" x14ac:dyDescent="0.3">
      <c r="A118" s="61" t="s">
        <v>1100</v>
      </c>
      <c r="B118" s="62" t="s">
        <v>595</v>
      </c>
      <c r="C118" s="66"/>
      <c r="D118" s="66"/>
      <c r="E118" s="66">
        <f ca="1">SUMIF(Balance!$AB$14:$AB$620,A118,Balance!$X$14:$Y$619)</f>
        <v>0</v>
      </c>
      <c r="F118" s="66"/>
      <c r="G118" s="67"/>
    </row>
    <row r="119" spans="1:9" ht="27.75" hidden="1" outlineLevel="1" collapsed="1" x14ac:dyDescent="0.3">
      <c r="A119" s="57" t="s">
        <v>1101</v>
      </c>
      <c r="B119" s="58" t="s">
        <v>1102</v>
      </c>
      <c r="C119" s="68"/>
      <c r="D119" s="68"/>
      <c r="E119" s="66">
        <f ca="1">SUMIF(Balance!$AB$14:$AB$620,A119,Balance!$X$14:$Y$619)</f>
        <v>0</v>
      </c>
      <c r="F119" s="68"/>
      <c r="G119" s="67"/>
    </row>
    <row r="120" spans="1:9" hidden="1" outlineLevel="1" x14ac:dyDescent="0.3">
      <c r="A120" s="57" t="s">
        <v>1103</v>
      </c>
      <c r="B120" s="58" t="s">
        <v>826</v>
      </c>
      <c r="C120" s="68"/>
      <c r="D120" s="68"/>
      <c r="E120" s="66">
        <f ca="1">SUMIF(Balance!$AB$14:$AB$620,A120,Balance!$X$14:$Y$619)</f>
        <v>0</v>
      </c>
      <c r="F120" s="68"/>
      <c r="G120" s="67"/>
    </row>
    <row r="121" spans="1:9" collapsed="1" x14ac:dyDescent="0.3">
      <c r="A121" s="51" t="s">
        <v>1104</v>
      </c>
      <c r="B121" s="52" t="s">
        <v>1105</v>
      </c>
      <c r="C121" s="53">
        <f>SUM(C122+C123+C124)</f>
        <v>0</v>
      </c>
      <c r="D121" s="53">
        <f>SUM(D122+D123+D124)</f>
        <v>0</v>
      </c>
      <c r="E121" s="53">
        <f ca="1">SUM(E122+E123+E124)</f>
        <v>0</v>
      </c>
      <c r="F121" s="53">
        <f>SUM(F122+F123+F124)</f>
        <v>0</v>
      </c>
      <c r="G121" s="54" t="s">
        <v>235</v>
      </c>
      <c r="H121" s="55"/>
      <c r="I121" s="55"/>
    </row>
    <row r="122" spans="1:9" hidden="1" outlineLevel="1" x14ac:dyDescent="0.3">
      <c r="A122" s="57" t="s">
        <v>1106</v>
      </c>
      <c r="B122" s="58" t="s">
        <v>853</v>
      </c>
      <c r="C122" s="68"/>
      <c r="D122" s="68"/>
      <c r="E122" s="66">
        <f ca="1">SUMIF(Balance!$AB$14:$AB$620,A122,Balance!$X$14:$Y$619)</f>
        <v>0</v>
      </c>
      <c r="F122" s="68"/>
      <c r="G122" s="67"/>
    </row>
    <row r="123" spans="1:9" hidden="1" outlineLevel="1" x14ac:dyDescent="0.3">
      <c r="A123" s="57" t="s">
        <v>1107</v>
      </c>
      <c r="B123" s="58" t="s">
        <v>855</v>
      </c>
      <c r="C123" s="68"/>
      <c r="D123" s="68"/>
      <c r="E123" s="66">
        <f ca="1">SUMIF(Balance!$AB$14:$AB$620,A123,Balance!$X$14:$Y$619)</f>
        <v>0</v>
      </c>
      <c r="F123" s="68"/>
      <c r="G123" s="67"/>
    </row>
    <row r="124" spans="1:9" hidden="1" outlineLevel="1" x14ac:dyDescent="0.3">
      <c r="A124" s="57" t="s">
        <v>1108</v>
      </c>
      <c r="B124" s="58" t="s">
        <v>1109</v>
      </c>
      <c r="C124" s="68"/>
      <c r="D124" s="68"/>
      <c r="E124" s="66">
        <f ca="1">SUMIF(Balance!$AB$14:$AB$620,A124,Balance!$X$14:$Y$619)</f>
        <v>0</v>
      </c>
      <c r="F124" s="68"/>
      <c r="G124" s="67"/>
    </row>
    <row r="125" spans="1:9" ht="27.75" collapsed="1" x14ac:dyDescent="0.3">
      <c r="A125" s="51" t="s">
        <v>1110</v>
      </c>
      <c r="B125" s="52" t="s">
        <v>1111</v>
      </c>
      <c r="C125" s="53">
        <f>SUM(C126+C129+C147+C149)</f>
        <v>0</v>
      </c>
      <c r="D125" s="53">
        <f>SUM(D126+D129+D147+D149)</f>
        <v>0</v>
      </c>
      <c r="E125" s="53">
        <f ca="1">SUM(E126+E129+E147+E149)</f>
        <v>0</v>
      </c>
      <c r="F125" s="53">
        <f>SUM(F126+F129+F147+F149)</f>
        <v>0</v>
      </c>
      <c r="G125" s="54" t="s">
        <v>235</v>
      </c>
      <c r="H125" s="55"/>
      <c r="I125" s="55"/>
    </row>
    <row r="126" spans="1:9" hidden="1" outlineLevel="1" x14ac:dyDescent="0.3">
      <c r="A126" s="57" t="s">
        <v>1112</v>
      </c>
      <c r="B126" s="58" t="s">
        <v>945</v>
      </c>
      <c r="C126" s="59">
        <f>SUM(C127+C128)</f>
        <v>0</v>
      </c>
      <c r="D126" s="59">
        <f>SUM(D127+D128)</f>
        <v>0</v>
      </c>
      <c r="E126" s="59">
        <f ca="1">SUM(E127+E128)</f>
        <v>0</v>
      </c>
      <c r="F126" s="59">
        <f>SUM(F127+F128)</f>
        <v>0</v>
      </c>
      <c r="G126" s="60"/>
      <c r="H126" s="55"/>
      <c r="I126" s="55"/>
    </row>
    <row r="127" spans="1:9" ht="27.75" hidden="1" outlineLevel="2" x14ac:dyDescent="0.3">
      <c r="A127" s="61" t="s">
        <v>1113</v>
      </c>
      <c r="B127" s="62" t="s">
        <v>1114</v>
      </c>
      <c r="C127" s="66"/>
      <c r="D127" s="66"/>
      <c r="E127" s="66">
        <f ca="1">SUMIF(Balance!$AB$14:$AB$620,A127,Balance!$X$14:$Y$619)</f>
        <v>0</v>
      </c>
      <c r="F127" s="66"/>
      <c r="G127" s="67"/>
    </row>
    <row r="128" spans="1:9" hidden="1" outlineLevel="2" x14ac:dyDescent="0.3">
      <c r="A128" s="61" t="s">
        <v>1115</v>
      </c>
      <c r="B128" s="62" t="s">
        <v>529</v>
      </c>
      <c r="C128" s="66"/>
      <c r="D128" s="66"/>
      <c r="E128" s="66">
        <f ca="1">SUMIF(Balance!$AB$14:$AB$620,A128,Balance!$X$14:$Y$619)</f>
        <v>0</v>
      </c>
      <c r="F128" s="66"/>
      <c r="G128" s="67"/>
    </row>
    <row r="129" spans="1:9" hidden="1" outlineLevel="1" collapsed="1" x14ac:dyDescent="0.3">
      <c r="A129" s="57" t="s">
        <v>1116</v>
      </c>
      <c r="B129" s="58" t="s">
        <v>947</v>
      </c>
      <c r="C129" s="75">
        <f>SUM(C130+C134+C136+C141+C146+C143)</f>
        <v>0</v>
      </c>
      <c r="D129" s="75">
        <f>SUM(D130+D134+D136+D141+D146+D143)</f>
        <v>0</v>
      </c>
      <c r="E129" s="75">
        <f ca="1">SUM(E130+E134+E136+E141+E146+E143)</f>
        <v>0</v>
      </c>
      <c r="F129" s="75">
        <f>SUM(F130+F134+F136+F141+F146+F143)</f>
        <v>0</v>
      </c>
      <c r="G129" s="60"/>
      <c r="H129" s="55"/>
      <c r="I129" s="55"/>
    </row>
    <row r="130" spans="1:9" ht="27.75" hidden="1" outlineLevel="2" x14ac:dyDescent="0.3">
      <c r="A130" s="61" t="s">
        <v>1117</v>
      </c>
      <c r="B130" s="62" t="s">
        <v>949</v>
      </c>
      <c r="C130" s="63">
        <f>SUM(C131+C132+C133)</f>
        <v>0</v>
      </c>
      <c r="D130" s="63">
        <f>SUM(D131+D132+D133)</f>
        <v>0</v>
      </c>
      <c r="E130" s="63">
        <f ca="1">SUM(E131+E132+E133)</f>
        <v>0</v>
      </c>
      <c r="F130" s="63">
        <f>SUM(F131+F132+F133)</f>
        <v>0</v>
      </c>
      <c r="G130" s="60"/>
      <c r="H130" s="55"/>
      <c r="I130" s="55"/>
    </row>
    <row r="131" spans="1:9" ht="28.5" hidden="1" outlineLevel="3" x14ac:dyDescent="0.3">
      <c r="A131" s="64" t="s">
        <v>1118</v>
      </c>
      <c r="B131" s="65" t="s">
        <v>1119</v>
      </c>
      <c r="C131" s="66"/>
      <c r="D131" s="66"/>
      <c r="E131" s="66">
        <f ca="1">SUMIF(Balance!$AB$14:$AB$620,A131,Balance!$X$14:$Y$619)</f>
        <v>0</v>
      </c>
      <c r="F131" s="66"/>
      <c r="G131" s="67"/>
    </row>
    <row r="132" spans="1:9" hidden="1" outlineLevel="3" x14ac:dyDescent="0.3">
      <c r="A132" s="64" t="s">
        <v>1120</v>
      </c>
      <c r="B132" s="65" t="s">
        <v>1121</v>
      </c>
      <c r="C132" s="66"/>
      <c r="D132" s="66"/>
      <c r="E132" s="66">
        <f ca="1">SUMIF(Balance!$AB$14:$AB$620,A132,Balance!$X$14:$Y$619)</f>
        <v>0</v>
      </c>
      <c r="F132" s="66"/>
      <c r="G132" s="67"/>
    </row>
    <row r="133" spans="1:9" ht="28.5" hidden="1" outlineLevel="3" x14ac:dyDescent="0.3">
      <c r="A133" s="64" t="s">
        <v>1122</v>
      </c>
      <c r="B133" s="65" t="s">
        <v>1123</v>
      </c>
      <c r="C133" s="66"/>
      <c r="D133" s="66"/>
      <c r="E133" s="66">
        <f ca="1">SUMIF(Balance!$AB$14:$AB$620,A133,Balance!$X$14:$Y$619)</f>
        <v>0</v>
      </c>
      <c r="F133" s="66"/>
      <c r="G133" s="67"/>
    </row>
    <row r="134" spans="1:9" hidden="1" outlineLevel="2" collapsed="1" x14ac:dyDescent="0.3">
      <c r="A134" s="61" t="s">
        <v>1124</v>
      </c>
      <c r="B134" s="62" t="s">
        <v>955</v>
      </c>
      <c r="C134" s="63">
        <f>C135</f>
        <v>0</v>
      </c>
      <c r="D134" s="63">
        <f>D135</f>
        <v>0</v>
      </c>
      <c r="E134" s="63">
        <f ca="1">E135</f>
        <v>0</v>
      </c>
      <c r="F134" s="63">
        <f>F135</f>
        <v>0</v>
      </c>
      <c r="G134" s="60"/>
      <c r="H134" s="55"/>
      <c r="I134" s="55"/>
    </row>
    <row r="135" spans="1:9" hidden="1" outlineLevel="3" x14ac:dyDescent="0.3">
      <c r="A135" s="64" t="s">
        <v>1125</v>
      </c>
      <c r="B135" s="65" t="s">
        <v>1126</v>
      </c>
      <c r="C135" s="82"/>
      <c r="D135" s="82"/>
      <c r="E135" s="66">
        <f ca="1">SUMIF(Balance!$AB$14:$AB$620,A135,Balance!$X$14:$Y$619)</f>
        <v>0</v>
      </c>
      <c r="F135" s="88"/>
      <c r="G135" s="67"/>
    </row>
    <row r="136" spans="1:9" hidden="1" outlineLevel="2" collapsed="1" x14ac:dyDescent="0.3">
      <c r="A136" s="61" t="s">
        <v>1127</v>
      </c>
      <c r="B136" s="62" t="s">
        <v>979</v>
      </c>
      <c r="C136" s="63">
        <f>SUM(C137+C138+C139+C140)</f>
        <v>0</v>
      </c>
      <c r="D136" s="63">
        <f>SUM(D137+D138+D139+D140)</f>
        <v>0</v>
      </c>
      <c r="E136" s="63">
        <f ca="1">SUM(E137+E138+E139+E140)</f>
        <v>0</v>
      </c>
      <c r="F136" s="63">
        <f>SUM(F137+F138+F139+F140)</f>
        <v>0</v>
      </c>
      <c r="G136" s="60"/>
      <c r="H136" s="55"/>
      <c r="I136" s="55"/>
    </row>
    <row r="137" spans="1:9" hidden="1" outlineLevel="3" x14ac:dyDescent="0.3">
      <c r="A137" s="64" t="s">
        <v>1128</v>
      </c>
      <c r="B137" s="65" t="s">
        <v>1129</v>
      </c>
      <c r="C137" s="66"/>
      <c r="D137" s="66"/>
      <c r="E137" s="66">
        <f ca="1">SUMIF(Balance!$AB$14:$AB$620,A137,Balance!$X$14:$Y$619)</f>
        <v>0</v>
      </c>
      <c r="F137" s="66"/>
      <c r="G137" s="67"/>
    </row>
    <row r="138" spans="1:9" hidden="1" outlineLevel="3" x14ac:dyDescent="0.3">
      <c r="A138" s="64" t="s">
        <v>1130</v>
      </c>
      <c r="B138" s="65" t="s">
        <v>1131</v>
      </c>
      <c r="C138" s="66"/>
      <c r="D138" s="66"/>
      <c r="E138" s="66">
        <f ca="1">SUMIF(Balance!$AB$14:$AB$620,A138,Balance!$X$14:$Y$619)</f>
        <v>0</v>
      </c>
      <c r="F138" s="66"/>
      <c r="G138" s="67"/>
    </row>
    <row r="139" spans="1:9" hidden="1" outlineLevel="3" x14ac:dyDescent="0.3">
      <c r="A139" s="64" t="s">
        <v>1132</v>
      </c>
      <c r="B139" s="65" t="s">
        <v>1133</v>
      </c>
      <c r="C139" s="66"/>
      <c r="D139" s="66"/>
      <c r="E139" s="66">
        <f ca="1">SUMIF(Balance!$AB$14:$AB$620,A139,Balance!$X$14:$Y$619)</f>
        <v>0</v>
      </c>
      <c r="F139" s="66"/>
      <c r="G139" s="67"/>
    </row>
    <row r="140" spans="1:9" ht="28.5" hidden="1" outlineLevel="3" x14ac:dyDescent="0.3">
      <c r="A140" s="64" t="s">
        <v>1134</v>
      </c>
      <c r="B140" s="65" t="s">
        <v>1135</v>
      </c>
      <c r="C140" s="66"/>
      <c r="D140" s="66"/>
      <c r="E140" s="66">
        <f ca="1">SUMIF(Balance!$AB$14:$AB$620,A140,Balance!$X$14:$Y$619)</f>
        <v>0</v>
      </c>
      <c r="F140" s="82"/>
      <c r="G140" s="67"/>
    </row>
    <row r="141" spans="1:9" hidden="1" outlineLevel="2" collapsed="1" x14ac:dyDescent="0.3">
      <c r="A141" s="61" t="s">
        <v>1136</v>
      </c>
      <c r="B141" s="62" t="s">
        <v>964</v>
      </c>
      <c r="C141" s="63">
        <f>SUM(C142)</f>
        <v>0</v>
      </c>
      <c r="D141" s="63">
        <f>SUM(D142)</f>
        <v>0</v>
      </c>
      <c r="E141" s="63">
        <f ca="1">SUM(E142)</f>
        <v>0</v>
      </c>
      <c r="F141" s="63">
        <f>SUM(F142)</f>
        <v>0</v>
      </c>
      <c r="G141" s="60"/>
      <c r="H141" s="55"/>
      <c r="I141" s="55"/>
    </row>
    <row r="142" spans="1:9" ht="28.5" hidden="1" outlineLevel="3" x14ac:dyDescent="0.3">
      <c r="A142" s="64" t="s">
        <v>1137</v>
      </c>
      <c r="B142" s="65" t="s">
        <v>1138</v>
      </c>
      <c r="C142" s="66"/>
      <c r="D142" s="66"/>
      <c r="E142" s="66">
        <f ca="1">SUMIF(Balance!$AB$14:$AB$620,A142,Balance!$X$14:$Y$619)</f>
        <v>0</v>
      </c>
      <c r="F142" s="66"/>
      <c r="G142" s="67"/>
    </row>
    <row r="143" spans="1:9" hidden="1" outlineLevel="2" collapsed="1" x14ac:dyDescent="0.3">
      <c r="A143" s="61" t="s">
        <v>1139</v>
      </c>
      <c r="B143" s="62" t="s">
        <v>986</v>
      </c>
      <c r="C143" s="63">
        <f>C144+C145</f>
        <v>0</v>
      </c>
      <c r="D143" s="63">
        <f>D144+D145</f>
        <v>0</v>
      </c>
      <c r="E143" s="63">
        <f ca="1">E144+E145</f>
        <v>0</v>
      </c>
      <c r="F143" s="63">
        <f>F144+F145</f>
        <v>0</v>
      </c>
      <c r="G143" s="60"/>
      <c r="H143" s="55"/>
      <c r="I143" s="55"/>
    </row>
    <row r="144" spans="1:9" hidden="1" outlineLevel="3" x14ac:dyDescent="0.3">
      <c r="A144" s="64" t="s">
        <v>1140</v>
      </c>
      <c r="B144" s="65" t="s">
        <v>1141</v>
      </c>
      <c r="C144" s="66"/>
      <c r="D144" s="66"/>
      <c r="E144" s="66">
        <f ca="1">SUMIF(Balance!$AB$14:$AB$620,A144,Balance!$X$14:$Y$619)</f>
        <v>0</v>
      </c>
      <c r="F144" s="66"/>
      <c r="G144" s="67"/>
    </row>
    <row r="145" spans="1:9" hidden="1" outlineLevel="3" x14ac:dyDescent="0.3">
      <c r="A145" s="64" t="s">
        <v>1142</v>
      </c>
      <c r="B145" s="65" t="s">
        <v>595</v>
      </c>
      <c r="C145" s="66"/>
      <c r="D145" s="66"/>
      <c r="E145" s="66">
        <f ca="1">SUMIF(Balance!$AB$14:$AB$620,A145,Balance!$X$14:$Y$619)</f>
        <v>0</v>
      </c>
      <c r="F145" s="66"/>
      <c r="G145" s="67"/>
    </row>
    <row r="146" spans="1:9" hidden="1" outlineLevel="2" collapsed="1" x14ac:dyDescent="0.3">
      <c r="A146" s="61" t="s">
        <v>1143</v>
      </c>
      <c r="B146" s="62" t="s">
        <v>989</v>
      </c>
      <c r="C146" s="66"/>
      <c r="D146" s="66"/>
      <c r="E146" s="66">
        <f ca="1">SUMIF(Balance!$AB$14:$AB$620,A146,Balance!$X$14:$Y$619)</f>
        <v>0</v>
      </c>
      <c r="F146" s="66"/>
      <c r="G146" s="67"/>
    </row>
    <row r="147" spans="1:9" hidden="1" outlineLevel="1" x14ac:dyDescent="0.3">
      <c r="A147" s="57" t="s">
        <v>1144</v>
      </c>
      <c r="B147" s="58" t="s">
        <v>1145</v>
      </c>
      <c r="C147" s="75">
        <f>C148</f>
        <v>0</v>
      </c>
      <c r="D147" s="75">
        <f>D148</f>
        <v>0</v>
      </c>
      <c r="E147" s="59">
        <f ca="1">E148</f>
        <v>0</v>
      </c>
      <c r="F147" s="59">
        <f>F148</f>
        <v>0</v>
      </c>
      <c r="G147" s="60"/>
      <c r="H147" s="55"/>
      <c r="I147" s="55"/>
    </row>
    <row r="148" spans="1:9" hidden="1" outlineLevel="2" x14ac:dyDescent="0.3">
      <c r="A148" s="61" t="s">
        <v>1146</v>
      </c>
      <c r="B148" s="62" t="s">
        <v>1147</v>
      </c>
      <c r="C148" s="66"/>
      <c r="D148" s="66"/>
      <c r="E148" s="66">
        <f ca="1">SUMIF(Balance!$AB$14:$AB$620,A148,Balance!$X$14:$Y$619)</f>
        <v>0</v>
      </c>
      <c r="F148" s="66"/>
      <c r="G148" s="67"/>
    </row>
    <row r="149" spans="1:9" hidden="1" outlineLevel="1" collapsed="1" x14ac:dyDescent="0.3">
      <c r="A149" s="57" t="s">
        <v>1148</v>
      </c>
      <c r="B149" s="58" t="s">
        <v>994</v>
      </c>
      <c r="C149" s="75">
        <f>C150</f>
        <v>0</v>
      </c>
      <c r="D149" s="75">
        <f>D150</f>
        <v>0</v>
      </c>
      <c r="E149" s="75">
        <f ca="1">E150</f>
        <v>0</v>
      </c>
      <c r="F149" s="75">
        <f>F150</f>
        <v>0</v>
      </c>
      <c r="G149" s="60"/>
      <c r="H149" s="55"/>
      <c r="I149" s="55"/>
    </row>
    <row r="150" spans="1:9" hidden="1" outlineLevel="1" x14ac:dyDescent="0.3">
      <c r="A150" s="61" t="s">
        <v>1149</v>
      </c>
      <c r="B150" s="62" t="s">
        <v>1150</v>
      </c>
      <c r="C150" s="66"/>
      <c r="D150" s="66"/>
      <c r="E150" s="66">
        <f ca="1">SUMIF(Balance!$AB$14:$AB$620,A150,Balance!$X$14:$Y$619)</f>
        <v>0</v>
      </c>
      <c r="F150" s="66"/>
      <c r="G150" s="84" t="s">
        <v>235</v>
      </c>
    </row>
    <row r="151" spans="1:9" collapsed="1" x14ac:dyDescent="0.3">
      <c r="A151" s="51" t="s">
        <v>1151</v>
      </c>
      <c r="B151" s="52" t="s">
        <v>1152</v>
      </c>
      <c r="C151" s="53">
        <f>SUM(C152)</f>
        <v>0</v>
      </c>
      <c r="D151" s="53">
        <f>SUM(D152)</f>
        <v>0</v>
      </c>
      <c r="E151" s="53">
        <f ca="1">SUM(E152)</f>
        <v>0</v>
      </c>
      <c r="F151" s="53">
        <f>SUM(F152)</f>
        <v>0</v>
      </c>
      <c r="G151" s="54" t="s">
        <v>235</v>
      </c>
      <c r="H151" s="55"/>
      <c r="I151" s="55"/>
    </row>
    <row r="152" spans="1:9" hidden="1" outlineLevel="1" x14ac:dyDescent="0.3">
      <c r="A152" s="57" t="s">
        <v>1153</v>
      </c>
      <c r="B152" s="58" t="s">
        <v>1154</v>
      </c>
      <c r="C152" s="59">
        <f>SUM(C153+C154)</f>
        <v>0</v>
      </c>
      <c r="D152" s="59">
        <f>SUM(D153+D154)</f>
        <v>0</v>
      </c>
      <c r="E152" s="59">
        <f ca="1">SUM(E153+E154)</f>
        <v>0</v>
      </c>
      <c r="F152" s="59">
        <f>SUM(F153+F154)</f>
        <v>0</v>
      </c>
      <c r="G152" s="60"/>
      <c r="H152" s="55"/>
      <c r="I152" s="55"/>
    </row>
    <row r="153" spans="1:9" hidden="1" outlineLevel="2" x14ac:dyDescent="0.3">
      <c r="A153" s="61" t="s">
        <v>1155</v>
      </c>
      <c r="B153" s="62" t="s">
        <v>876</v>
      </c>
      <c r="C153" s="66"/>
      <c r="D153" s="66"/>
      <c r="E153" s="66">
        <f ca="1">SUMIF(Balance!$AB$14:$AB$620,A153,Balance!$X$14:$Y$619)</f>
        <v>0</v>
      </c>
      <c r="F153" s="66"/>
      <c r="G153" s="89"/>
    </row>
    <row r="154" spans="1:9" hidden="1" outlineLevel="2" x14ac:dyDescent="0.3">
      <c r="A154" s="61" t="s">
        <v>1156</v>
      </c>
      <c r="B154" s="62" t="s">
        <v>878</v>
      </c>
      <c r="C154" s="66"/>
      <c r="D154" s="66"/>
      <c r="E154" s="66">
        <f ca="1">SUMIF(Balance!$AB$14:$AB$620,A154,Balance!$X$14:$Y$619)</f>
        <v>0</v>
      </c>
      <c r="F154" s="66"/>
      <c r="G154" s="89"/>
    </row>
    <row r="155" spans="1:9" collapsed="1" x14ac:dyDescent="0.3">
      <c r="A155" s="51" t="s">
        <v>1157</v>
      </c>
      <c r="B155" s="52" t="s">
        <v>1158</v>
      </c>
      <c r="C155" s="53">
        <v>90000</v>
      </c>
      <c r="D155" s="53">
        <v>285045</v>
      </c>
      <c r="E155" s="53">
        <f ca="1">SUMIF(Balance!$AB$14:$AB$620,A155,Balance!$X$14:$Y$619)</f>
        <v>0</v>
      </c>
      <c r="F155" s="53">
        <f ca="1">+D155-E155</f>
        <v>285045</v>
      </c>
      <c r="G155" s="89"/>
    </row>
    <row r="156" spans="1:9" x14ac:dyDescent="0.3">
      <c r="A156" s="55"/>
      <c r="B156" s="55"/>
      <c r="C156" s="90"/>
      <c r="D156" s="90"/>
      <c r="E156" s="90"/>
      <c r="F156" s="90"/>
      <c r="G156" s="91"/>
      <c r="H156" s="55"/>
      <c r="I156" s="55"/>
    </row>
    <row r="157" spans="1:9" x14ac:dyDescent="0.3">
      <c r="A157" s="55"/>
      <c r="B157" s="55"/>
      <c r="C157" s="55"/>
      <c r="D157" s="55"/>
      <c r="E157" s="55"/>
      <c r="F157" s="55"/>
      <c r="G157" s="91"/>
      <c r="H157" s="55"/>
      <c r="I157" s="55"/>
    </row>
    <row r="158" spans="1:9" ht="16.5" x14ac:dyDescent="0.35">
      <c r="A158" s="55"/>
      <c r="B158" s="92" t="s">
        <v>1159</v>
      </c>
      <c r="C158" s="93">
        <f>C2+C28+C60+C66+C69+C105+C114+C121+C125+C151+C155</f>
        <v>1275986</v>
      </c>
      <c r="D158" s="93">
        <f>D2+D28+D60+D66+D69+D105+D114+D121+D125+D151+D155</f>
        <v>1684291</v>
      </c>
      <c r="E158" s="93">
        <f ca="1">E2+E28+E60+E66+E69+E105+E114+E121+E125+E151+E155</f>
        <v>1134166</v>
      </c>
      <c r="F158" s="93">
        <f ca="1">F2+F28+F60+F66+F69+F105+F114+F121+F125+F151+F155</f>
        <v>550125</v>
      </c>
      <c r="G158" s="91"/>
      <c r="H158" s="55"/>
      <c r="I158" s="55"/>
    </row>
    <row r="159" spans="1:9" x14ac:dyDescent="0.3">
      <c r="C159" s="55"/>
      <c r="D159" s="55"/>
      <c r="E159" s="55"/>
      <c r="F159" s="55"/>
      <c r="G159" s="91"/>
      <c r="H159" s="55"/>
      <c r="I159" s="55"/>
    </row>
    <row r="160" spans="1:9" x14ac:dyDescent="0.3">
      <c r="E160" s="72">
        <f ca="1">+E158-Balance!W643</f>
        <v>-8818</v>
      </c>
      <c r="F160" s="72">
        <f ca="1">+E158-D158+F158</f>
        <v>0</v>
      </c>
    </row>
    <row r="161" spans="4:5" x14ac:dyDescent="0.3">
      <c r="D161" s="72"/>
    </row>
    <row r="162" spans="4:5" x14ac:dyDescent="0.3">
      <c r="D162" s="72"/>
      <c r="E162" s="7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5"/>
  <sheetViews>
    <sheetView tabSelected="1" workbookViewId="0">
      <selection activeCell="A424" sqref="A424"/>
    </sheetView>
  </sheetViews>
  <sheetFormatPr baseColWidth="10" defaultRowHeight="16.5" outlineLevelRow="4" x14ac:dyDescent="0.35"/>
  <cols>
    <col min="1" max="1" width="29.42578125" style="95" customWidth="1"/>
    <col min="2" max="2" width="49.42578125" style="95" customWidth="1"/>
    <col min="3" max="3" width="12.42578125" style="95" customWidth="1"/>
    <col min="4" max="4" width="18.42578125" style="95" customWidth="1"/>
    <col min="5" max="5" width="16.85546875" style="95" customWidth="1"/>
    <col min="6" max="6" width="15.42578125" style="95" customWidth="1"/>
    <col min="7" max="7" width="11.42578125" style="97"/>
    <col min="8" max="8" width="11.85546875" style="97" bestFit="1" customWidth="1"/>
    <col min="9" max="14" width="11.42578125" style="97"/>
    <col min="15" max="256" width="11.42578125" style="95"/>
    <col min="257" max="257" width="29.42578125" style="95" customWidth="1"/>
    <col min="258" max="258" width="49.42578125" style="95" customWidth="1"/>
    <col min="259" max="259" width="12.42578125" style="95" customWidth="1"/>
    <col min="260" max="260" width="18.42578125" style="95" customWidth="1"/>
    <col min="261" max="261" width="16.85546875" style="95" customWidth="1"/>
    <col min="262" max="262" width="15.42578125" style="95" customWidth="1"/>
    <col min="263" max="512" width="11.42578125" style="95"/>
    <col min="513" max="513" width="29.42578125" style="95" customWidth="1"/>
    <col min="514" max="514" width="49.42578125" style="95" customWidth="1"/>
    <col min="515" max="515" width="12.42578125" style="95" customWidth="1"/>
    <col min="516" max="516" width="18.42578125" style="95" customWidth="1"/>
    <col min="517" max="517" width="16.85546875" style="95" customWidth="1"/>
    <col min="518" max="518" width="15.42578125" style="95" customWidth="1"/>
    <col min="519" max="768" width="11.42578125" style="95"/>
    <col min="769" max="769" width="29.42578125" style="95" customWidth="1"/>
    <col min="770" max="770" width="49.42578125" style="95" customWidth="1"/>
    <col min="771" max="771" width="12.42578125" style="95" customWidth="1"/>
    <col min="772" max="772" width="18.42578125" style="95" customWidth="1"/>
    <col min="773" max="773" width="16.85546875" style="95" customWidth="1"/>
    <col min="774" max="774" width="15.42578125" style="95" customWidth="1"/>
    <col min="775" max="1024" width="11.42578125" style="95"/>
    <col min="1025" max="1025" width="29.42578125" style="95" customWidth="1"/>
    <col min="1026" max="1026" width="49.42578125" style="95" customWidth="1"/>
    <col min="1027" max="1027" width="12.42578125" style="95" customWidth="1"/>
    <col min="1028" max="1028" width="18.42578125" style="95" customWidth="1"/>
    <col min="1029" max="1029" width="16.85546875" style="95" customWidth="1"/>
    <col min="1030" max="1030" width="15.42578125" style="95" customWidth="1"/>
    <col min="1031" max="1280" width="11.42578125" style="95"/>
    <col min="1281" max="1281" width="29.42578125" style="95" customWidth="1"/>
    <col min="1282" max="1282" width="49.42578125" style="95" customWidth="1"/>
    <col min="1283" max="1283" width="12.42578125" style="95" customWidth="1"/>
    <col min="1284" max="1284" width="18.42578125" style="95" customWidth="1"/>
    <col min="1285" max="1285" width="16.85546875" style="95" customWidth="1"/>
    <col min="1286" max="1286" width="15.42578125" style="95" customWidth="1"/>
    <col min="1287" max="1536" width="11.42578125" style="95"/>
    <col min="1537" max="1537" width="29.42578125" style="95" customWidth="1"/>
    <col min="1538" max="1538" width="49.42578125" style="95" customWidth="1"/>
    <col min="1539" max="1539" width="12.42578125" style="95" customWidth="1"/>
    <col min="1540" max="1540" width="18.42578125" style="95" customWidth="1"/>
    <col min="1541" max="1541" width="16.85546875" style="95" customWidth="1"/>
    <col min="1542" max="1542" width="15.42578125" style="95" customWidth="1"/>
    <col min="1543" max="1792" width="11.42578125" style="95"/>
    <col min="1793" max="1793" width="29.42578125" style="95" customWidth="1"/>
    <col min="1794" max="1794" width="49.42578125" style="95" customWidth="1"/>
    <col min="1795" max="1795" width="12.42578125" style="95" customWidth="1"/>
    <col min="1796" max="1796" width="18.42578125" style="95" customWidth="1"/>
    <col min="1797" max="1797" width="16.85546875" style="95" customWidth="1"/>
    <col min="1798" max="1798" width="15.42578125" style="95" customWidth="1"/>
    <col min="1799" max="2048" width="11.42578125" style="95"/>
    <col min="2049" max="2049" width="29.42578125" style="95" customWidth="1"/>
    <col min="2050" max="2050" width="49.42578125" style="95" customWidth="1"/>
    <col min="2051" max="2051" width="12.42578125" style="95" customWidth="1"/>
    <col min="2052" max="2052" width="18.42578125" style="95" customWidth="1"/>
    <col min="2053" max="2053" width="16.85546875" style="95" customWidth="1"/>
    <col min="2054" max="2054" width="15.42578125" style="95" customWidth="1"/>
    <col min="2055" max="2304" width="11.42578125" style="95"/>
    <col min="2305" max="2305" width="29.42578125" style="95" customWidth="1"/>
    <col min="2306" max="2306" width="49.42578125" style="95" customWidth="1"/>
    <col min="2307" max="2307" width="12.42578125" style="95" customWidth="1"/>
    <col min="2308" max="2308" width="18.42578125" style="95" customWidth="1"/>
    <col min="2309" max="2309" width="16.85546875" style="95" customWidth="1"/>
    <col min="2310" max="2310" width="15.42578125" style="95" customWidth="1"/>
    <col min="2311" max="2560" width="11.42578125" style="95"/>
    <col min="2561" max="2561" width="29.42578125" style="95" customWidth="1"/>
    <col min="2562" max="2562" width="49.42578125" style="95" customWidth="1"/>
    <col min="2563" max="2563" width="12.42578125" style="95" customWidth="1"/>
    <col min="2564" max="2564" width="18.42578125" style="95" customWidth="1"/>
    <col min="2565" max="2565" width="16.85546875" style="95" customWidth="1"/>
    <col min="2566" max="2566" width="15.42578125" style="95" customWidth="1"/>
    <col min="2567" max="2816" width="11.42578125" style="95"/>
    <col min="2817" max="2817" width="29.42578125" style="95" customWidth="1"/>
    <col min="2818" max="2818" width="49.42578125" style="95" customWidth="1"/>
    <col min="2819" max="2819" width="12.42578125" style="95" customWidth="1"/>
    <col min="2820" max="2820" width="18.42578125" style="95" customWidth="1"/>
    <col min="2821" max="2821" width="16.85546875" style="95" customWidth="1"/>
    <col min="2822" max="2822" width="15.42578125" style="95" customWidth="1"/>
    <col min="2823" max="3072" width="11.42578125" style="95"/>
    <col min="3073" max="3073" width="29.42578125" style="95" customWidth="1"/>
    <col min="3074" max="3074" width="49.42578125" style="95" customWidth="1"/>
    <col min="3075" max="3075" width="12.42578125" style="95" customWidth="1"/>
    <col min="3076" max="3076" width="18.42578125" style="95" customWidth="1"/>
    <col min="3077" max="3077" width="16.85546875" style="95" customWidth="1"/>
    <col min="3078" max="3078" width="15.42578125" style="95" customWidth="1"/>
    <col min="3079" max="3328" width="11.42578125" style="95"/>
    <col min="3329" max="3329" width="29.42578125" style="95" customWidth="1"/>
    <col min="3330" max="3330" width="49.42578125" style="95" customWidth="1"/>
    <col min="3331" max="3331" width="12.42578125" style="95" customWidth="1"/>
    <col min="3332" max="3332" width="18.42578125" style="95" customWidth="1"/>
    <col min="3333" max="3333" width="16.85546875" style="95" customWidth="1"/>
    <col min="3334" max="3334" width="15.42578125" style="95" customWidth="1"/>
    <col min="3335" max="3584" width="11.42578125" style="95"/>
    <col min="3585" max="3585" width="29.42578125" style="95" customWidth="1"/>
    <col min="3586" max="3586" width="49.42578125" style="95" customWidth="1"/>
    <col min="3587" max="3587" width="12.42578125" style="95" customWidth="1"/>
    <col min="3588" max="3588" width="18.42578125" style="95" customWidth="1"/>
    <col min="3589" max="3589" width="16.85546875" style="95" customWidth="1"/>
    <col min="3590" max="3590" width="15.42578125" style="95" customWidth="1"/>
    <col min="3591" max="3840" width="11.42578125" style="95"/>
    <col min="3841" max="3841" width="29.42578125" style="95" customWidth="1"/>
    <col min="3842" max="3842" width="49.42578125" style="95" customWidth="1"/>
    <col min="3843" max="3843" width="12.42578125" style="95" customWidth="1"/>
    <col min="3844" max="3844" width="18.42578125" style="95" customWidth="1"/>
    <col min="3845" max="3845" width="16.85546875" style="95" customWidth="1"/>
    <col min="3846" max="3846" width="15.42578125" style="95" customWidth="1"/>
    <col min="3847" max="4096" width="11.42578125" style="95"/>
    <col min="4097" max="4097" width="29.42578125" style="95" customWidth="1"/>
    <col min="4098" max="4098" width="49.42578125" style="95" customWidth="1"/>
    <col min="4099" max="4099" width="12.42578125" style="95" customWidth="1"/>
    <col min="4100" max="4100" width="18.42578125" style="95" customWidth="1"/>
    <col min="4101" max="4101" width="16.85546875" style="95" customWidth="1"/>
    <col min="4102" max="4102" width="15.42578125" style="95" customWidth="1"/>
    <col min="4103" max="4352" width="11.42578125" style="95"/>
    <col min="4353" max="4353" width="29.42578125" style="95" customWidth="1"/>
    <col min="4354" max="4354" width="49.42578125" style="95" customWidth="1"/>
    <col min="4355" max="4355" width="12.42578125" style="95" customWidth="1"/>
    <col min="4356" max="4356" width="18.42578125" style="95" customWidth="1"/>
    <col min="4357" max="4357" width="16.85546875" style="95" customWidth="1"/>
    <col min="4358" max="4358" width="15.42578125" style="95" customWidth="1"/>
    <col min="4359" max="4608" width="11.42578125" style="95"/>
    <col min="4609" max="4609" width="29.42578125" style="95" customWidth="1"/>
    <col min="4610" max="4610" width="49.42578125" style="95" customWidth="1"/>
    <col min="4611" max="4611" width="12.42578125" style="95" customWidth="1"/>
    <col min="4612" max="4612" width="18.42578125" style="95" customWidth="1"/>
    <col min="4613" max="4613" width="16.85546875" style="95" customWidth="1"/>
    <col min="4614" max="4614" width="15.42578125" style="95" customWidth="1"/>
    <col min="4615" max="4864" width="11.42578125" style="95"/>
    <col min="4865" max="4865" width="29.42578125" style="95" customWidth="1"/>
    <col min="4866" max="4866" width="49.42578125" style="95" customWidth="1"/>
    <col min="4867" max="4867" width="12.42578125" style="95" customWidth="1"/>
    <col min="4868" max="4868" width="18.42578125" style="95" customWidth="1"/>
    <col min="4869" max="4869" width="16.85546875" style="95" customWidth="1"/>
    <col min="4870" max="4870" width="15.42578125" style="95" customWidth="1"/>
    <col min="4871" max="5120" width="11.42578125" style="95"/>
    <col min="5121" max="5121" width="29.42578125" style="95" customWidth="1"/>
    <col min="5122" max="5122" width="49.42578125" style="95" customWidth="1"/>
    <col min="5123" max="5123" width="12.42578125" style="95" customWidth="1"/>
    <col min="5124" max="5124" width="18.42578125" style="95" customWidth="1"/>
    <col min="5125" max="5125" width="16.85546875" style="95" customWidth="1"/>
    <col min="5126" max="5126" width="15.42578125" style="95" customWidth="1"/>
    <col min="5127" max="5376" width="11.42578125" style="95"/>
    <col min="5377" max="5377" width="29.42578125" style="95" customWidth="1"/>
    <col min="5378" max="5378" width="49.42578125" style="95" customWidth="1"/>
    <col min="5379" max="5379" width="12.42578125" style="95" customWidth="1"/>
    <col min="5380" max="5380" width="18.42578125" style="95" customWidth="1"/>
    <col min="5381" max="5381" width="16.85546875" style="95" customWidth="1"/>
    <col min="5382" max="5382" width="15.42578125" style="95" customWidth="1"/>
    <col min="5383" max="5632" width="11.42578125" style="95"/>
    <col min="5633" max="5633" width="29.42578125" style="95" customWidth="1"/>
    <col min="5634" max="5634" width="49.42578125" style="95" customWidth="1"/>
    <col min="5635" max="5635" width="12.42578125" style="95" customWidth="1"/>
    <col min="5636" max="5636" width="18.42578125" style="95" customWidth="1"/>
    <col min="5637" max="5637" width="16.85546875" style="95" customWidth="1"/>
    <col min="5638" max="5638" width="15.42578125" style="95" customWidth="1"/>
    <col min="5639" max="5888" width="11.42578125" style="95"/>
    <col min="5889" max="5889" width="29.42578125" style="95" customWidth="1"/>
    <col min="5890" max="5890" width="49.42578125" style="95" customWidth="1"/>
    <col min="5891" max="5891" width="12.42578125" style="95" customWidth="1"/>
    <col min="5892" max="5892" width="18.42578125" style="95" customWidth="1"/>
    <col min="5893" max="5893" width="16.85546875" style="95" customWidth="1"/>
    <col min="5894" max="5894" width="15.42578125" style="95" customWidth="1"/>
    <col min="5895" max="6144" width="11.42578125" style="95"/>
    <col min="6145" max="6145" width="29.42578125" style="95" customWidth="1"/>
    <col min="6146" max="6146" width="49.42578125" style="95" customWidth="1"/>
    <col min="6147" max="6147" width="12.42578125" style="95" customWidth="1"/>
    <col min="6148" max="6148" width="18.42578125" style="95" customWidth="1"/>
    <col min="6149" max="6149" width="16.85546875" style="95" customWidth="1"/>
    <col min="6150" max="6150" width="15.42578125" style="95" customWidth="1"/>
    <col min="6151" max="6400" width="11.42578125" style="95"/>
    <col min="6401" max="6401" width="29.42578125" style="95" customWidth="1"/>
    <col min="6402" max="6402" width="49.42578125" style="95" customWidth="1"/>
    <col min="6403" max="6403" width="12.42578125" style="95" customWidth="1"/>
    <col min="6404" max="6404" width="18.42578125" style="95" customWidth="1"/>
    <col min="6405" max="6405" width="16.85546875" style="95" customWidth="1"/>
    <col min="6406" max="6406" width="15.42578125" style="95" customWidth="1"/>
    <col min="6407" max="6656" width="11.42578125" style="95"/>
    <col min="6657" max="6657" width="29.42578125" style="95" customWidth="1"/>
    <col min="6658" max="6658" width="49.42578125" style="95" customWidth="1"/>
    <col min="6659" max="6659" width="12.42578125" style="95" customWidth="1"/>
    <col min="6660" max="6660" width="18.42578125" style="95" customWidth="1"/>
    <col min="6661" max="6661" width="16.85546875" style="95" customWidth="1"/>
    <col min="6662" max="6662" width="15.42578125" style="95" customWidth="1"/>
    <col min="6663" max="6912" width="11.42578125" style="95"/>
    <col min="6913" max="6913" width="29.42578125" style="95" customWidth="1"/>
    <col min="6914" max="6914" width="49.42578125" style="95" customWidth="1"/>
    <col min="6915" max="6915" width="12.42578125" style="95" customWidth="1"/>
    <col min="6916" max="6916" width="18.42578125" style="95" customWidth="1"/>
    <col min="6917" max="6917" width="16.85546875" style="95" customWidth="1"/>
    <col min="6918" max="6918" width="15.42578125" style="95" customWidth="1"/>
    <col min="6919" max="7168" width="11.42578125" style="95"/>
    <col min="7169" max="7169" width="29.42578125" style="95" customWidth="1"/>
    <col min="7170" max="7170" width="49.42578125" style="95" customWidth="1"/>
    <col min="7171" max="7171" width="12.42578125" style="95" customWidth="1"/>
    <col min="7172" max="7172" width="18.42578125" style="95" customWidth="1"/>
    <col min="7173" max="7173" width="16.85546875" style="95" customWidth="1"/>
    <col min="7174" max="7174" width="15.42578125" style="95" customWidth="1"/>
    <col min="7175" max="7424" width="11.42578125" style="95"/>
    <col min="7425" max="7425" width="29.42578125" style="95" customWidth="1"/>
    <col min="7426" max="7426" width="49.42578125" style="95" customWidth="1"/>
    <col min="7427" max="7427" width="12.42578125" style="95" customWidth="1"/>
    <col min="7428" max="7428" width="18.42578125" style="95" customWidth="1"/>
    <col min="7429" max="7429" width="16.85546875" style="95" customWidth="1"/>
    <col min="7430" max="7430" width="15.42578125" style="95" customWidth="1"/>
    <col min="7431" max="7680" width="11.42578125" style="95"/>
    <col min="7681" max="7681" width="29.42578125" style="95" customWidth="1"/>
    <col min="7682" max="7682" width="49.42578125" style="95" customWidth="1"/>
    <col min="7683" max="7683" width="12.42578125" style="95" customWidth="1"/>
    <col min="7684" max="7684" width="18.42578125" style="95" customWidth="1"/>
    <col min="7685" max="7685" width="16.85546875" style="95" customWidth="1"/>
    <col min="7686" max="7686" width="15.42578125" style="95" customWidth="1"/>
    <col min="7687" max="7936" width="11.42578125" style="95"/>
    <col min="7937" max="7937" width="29.42578125" style="95" customWidth="1"/>
    <col min="7938" max="7938" width="49.42578125" style="95" customWidth="1"/>
    <col min="7939" max="7939" width="12.42578125" style="95" customWidth="1"/>
    <col min="7940" max="7940" width="18.42578125" style="95" customWidth="1"/>
    <col min="7941" max="7941" width="16.85546875" style="95" customWidth="1"/>
    <col min="7942" max="7942" width="15.42578125" style="95" customWidth="1"/>
    <col min="7943" max="8192" width="11.42578125" style="95"/>
    <col min="8193" max="8193" width="29.42578125" style="95" customWidth="1"/>
    <col min="8194" max="8194" width="49.42578125" style="95" customWidth="1"/>
    <col min="8195" max="8195" width="12.42578125" style="95" customWidth="1"/>
    <col min="8196" max="8196" width="18.42578125" style="95" customWidth="1"/>
    <col min="8197" max="8197" width="16.85546875" style="95" customWidth="1"/>
    <col min="8198" max="8198" width="15.42578125" style="95" customWidth="1"/>
    <col min="8199" max="8448" width="11.42578125" style="95"/>
    <col min="8449" max="8449" width="29.42578125" style="95" customWidth="1"/>
    <col min="8450" max="8450" width="49.42578125" style="95" customWidth="1"/>
    <col min="8451" max="8451" width="12.42578125" style="95" customWidth="1"/>
    <col min="8452" max="8452" width="18.42578125" style="95" customWidth="1"/>
    <col min="8453" max="8453" width="16.85546875" style="95" customWidth="1"/>
    <col min="8454" max="8454" width="15.42578125" style="95" customWidth="1"/>
    <col min="8455" max="8704" width="11.42578125" style="95"/>
    <col min="8705" max="8705" width="29.42578125" style="95" customWidth="1"/>
    <col min="8706" max="8706" width="49.42578125" style="95" customWidth="1"/>
    <col min="8707" max="8707" width="12.42578125" style="95" customWidth="1"/>
    <col min="8708" max="8708" width="18.42578125" style="95" customWidth="1"/>
    <col min="8709" max="8709" width="16.85546875" style="95" customWidth="1"/>
    <col min="8710" max="8710" width="15.42578125" style="95" customWidth="1"/>
    <col min="8711" max="8960" width="11.42578125" style="95"/>
    <col min="8961" max="8961" width="29.42578125" style="95" customWidth="1"/>
    <col min="8962" max="8962" width="49.42578125" style="95" customWidth="1"/>
    <col min="8963" max="8963" width="12.42578125" style="95" customWidth="1"/>
    <col min="8964" max="8964" width="18.42578125" style="95" customWidth="1"/>
    <col min="8965" max="8965" width="16.85546875" style="95" customWidth="1"/>
    <col min="8966" max="8966" width="15.42578125" style="95" customWidth="1"/>
    <col min="8967" max="9216" width="11.42578125" style="95"/>
    <col min="9217" max="9217" width="29.42578125" style="95" customWidth="1"/>
    <col min="9218" max="9218" width="49.42578125" style="95" customWidth="1"/>
    <col min="9219" max="9219" width="12.42578125" style="95" customWidth="1"/>
    <col min="9220" max="9220" width="18.42578125" style="95" customWidth="1"/>
    <col min="9221" max="9221" width="16.85546875" style="95" customWidth="1"/>
    <col min="9222" max="9222" width="15.42578125" style="95" customWidth="1"/>
    <col min="9223" max="9472" width="11.42578125" style="95"/>
    <col min="9473" max="9473" width="29.42578125" style="95" customWidth="1"/>
    <col min="9474" max="9474" width="49.42578125" style="95" customWidth="1"/>
    <col min="9475" max="9475" width="12.42578125" style="95" customWidth="1"/>
    <col min="9476" max="9476" width="18.42578125" style="95" customWidth="1"/>
    <col min="9477" max="9477" width="16.85546875" style="95" customWidth="1"/>
    <col min="9478" max="9478" width="15.42578125" style="95" customWidth="1"/>
    <col min="9479" max="9728" width="11.42578125" style="95"/>
    <col min="9729" max="9729" width="29.42578125" style="95" customWidth="1"/>
    <col min="9730" max="9730" width="49.42578125" style="95" customWidth="1"/>
    <col min="9731" max="9731" width="12.42578125" style="95" customWidth="1"/>
    <col min="9732" max="9732" width="18.42578125" style="95" customWidth="1"/>
    <col min="9733" max="9733" width="16.85546875" style="95" customWidth="1"/>
    <col min="9734" max="9734" width="15.42578125" style="95" customWidth="1"/>
    <col min="9735" max="9984" width="11.42578125" style="95"/>
    <col min="9985" max="9985" width="29.42578125" style="95" customWidth="1"/>
    <col min="9986" max="9986" width="49.42578125" style="95" customWidth="1"/>
    <col min="9987" max="9987" width="12.42578125" style="95" customWidth="1"/>
    <col min="9988" max="9988" width="18.42578125" style="95" customWidth="1"/>
    <col min="9989" max="9989" width="16.85546875" style="95" customWidth="1"/>
    <col min="9990" max="9990" width="15.42578125" style="95" customWidth="1"/>
    <col min="9991" max="10240" width="11.42578125" style="95"/>
    <col min="10241" max="10241" width="29.42578125" style="95" customWidth="1"/>
    <col min="10242" max="10242" width="49.42578125" style="95" customWidth="1"/>
    <col min="10243" max="10243" width="12.42578125" style="95" customWidth="1"/>
    <col min="10244" max="10244" width="18.42578125" style="95" customWidth="1"/>
    <col min="10245" max="10245" width="16.85546875" style="95" customWidth="1"/>
    <col min="10246" max="10246" width="15.42578125" style="95" customWidth="1"/>
    <col min="10247" max="10496" width="11.42578125" style="95"/>
    <col min="10497" max="10497" width="29.42578125" style="95" customWidth="1"/>
    <col min="10498" max="10498" width="49.42578125" style="95" customWidth="1"/>
    <col min="10499" max="10499" width="12.42578125" style="95" customWidth="1"/>
    <col min="10500" max="10500" width="18.42578125" style="95" customWidth="1"/>
    <col min="10501" max="10501" width="16.85546875" style="95" customWidth="1"/>
    <col min="10502" max="10502" width="15.42578125" style="95" customWidth="1"/>
    <col min="10503" max="10752" width="11.42578125" style="95"/>
    <col min="10753" max="10753" width="29.42578125" style="95" customWidth="1"/>
    <col min="10754" max="10754" width="49.42578125" style="95" customWidth="1"/>
    <col min="10755" max="10755" width="12.42578125" style="95" customWidth="1"/>
    <col min="10756" max="10756" width="18.42578125" style="95" customWidth="1"/>
    <col min="10757" max="10757" width="16.85546875" style="95" customWidth="1"/>
    <col min="10758" max="10758" width="15.42578125" style="95" customWidth="1"/>
    <col min="10759" max="11008" width="11.42578125" style="95"/>
    <col min="11009" max="11009" width="29.42578125" style="95" customWidth="1"/>
    <col min="11010" max="11010" width="49.42578125" style="95" customWidth="1"/>
    <col min="11011" max="11011" width="12.42578125" style="95" customWidth="1"/>
    <col min="11012" max="11012" width="18.42578125" style="95" customWidth="1"/>
    <col min="11013" max="11013" width="16.85546875" style="95" customWidth="1"/>
    <col min="11014" max="11014" width="15.42578125" style="95" customWidth="1"/>
    <col min="11015" max="11264" width="11.42578125" style="95"/>
    <col min="11265" max="11265" width="29.42578125" style="95" customWidth="1"/>
    <col min="11266" max="11266" width="49.42578125" style="95" customWidth="1"/>
    <col min="11267" max="11267" width="12.42578125" style="95" customWidth="1"/>
    <col min="11268" max="11268" width="18.42578125" style="95" customWidth="1"/>
    <col min="11269" max="11269" width="16.85546875" style="95" customWidth="1"/>
    <col min="11270" max="11270" width="15.42578125" style="95" customWidth="1"/>
    <col min="11271" max="11520" width="11.42578125" style="95"/>
    <col min="11521" max="11521" width="29.42578125" style="95" customWidth="1"/>
    <col min="11522" max="11522" width="49.42578125" style="95" customWidth="1"/>
    <col min="11523" max="11523" width="12.42578125" style="95" customWidth="1"/>
    <col min="11524" max="11524" width="18.42578125" style="95" customWidth="1"/>
    <col min="11525" max="11525" width="16.85546875" style="95" customWidth="1"/>
    <col min="11526" max="11526" width="15.42578125" style="95" customWidth="1"/>
    <col min="11527" max="11776" width="11.42578125" style="95"/>
    <col min="11777" max="11777" width="29.42578125" style="95" customWidth="1"/>
    <col min="11778" max="11778" width="49.42578125" style="95" customWidth="1"/>
    <col min="11779" max="11779" width="12.42578125" style="95" customWidth="1"/>
    <col min="11780" max="11780" width="18.42578125" style="95" customWidth="1"/>
    <col min="11781" max="11781" width="16.85546875" style="95" customWidth="1"/>
    <col min="11782" max="11782" width="15.42578125" style="95" customWidth="1"/>
    <col min="11783" max="12032" width="11.42578125" style="95"/>
    <col min="12033" max="12033" width="29.42578125" style="95" customWidth="1"/>
    <col min="12034" max="12034" width="49.42578125" style="95" customWidth="1"/>
    <col min="12035" max="12035" width="12.42578125" style="95" customWidth="1"/>
    <col min="12036" max="12036" width="18.42578125" style="95" customWidth="1"/>
    <col min="12037" max="12037" width="16.85546875" style="95" customWidth="1"/>
    <col min="12038" max="12038" width="15.42578125" style="95" customWidth="1"/>
    <col min="12039" max="12288" width="11.42578125" style="95"/>
    <col min="12289" max="12289" width="29.42578125" style="95" customWidth="1"/>
    <col min="12290" max="12290" width="49.42578125" style="95" customWidth="1"/>
    <col min="12291" max="12291" width="12.42578125" style="95" customWidth="1"/>
    <col min="12292" max="12292" width="18.42578125" style="95" customWidth="1"/>
    <col min="12293" max="12293" width="16.85546875" style="95" customWidth="1"/>
    <col min="12294" max="12294" width="15.42578125" style="95" customWidth="1"/>
    <col min="12295" max="12544" width="11.42578125" style="95"/>
    <col min="12545" max="12545" width="29.42578125" style="95" customWidth="1"/>
    <col min="12546" max="12546" width="49.42578125" style="95" customWidth="1"/>
    <col min="12547" max="12547" width="12.42578125" style="95" customWidth="1"/>
    <col min="12548" max="12548" width="18.42578125" style="95" customWidth="1"/>
    <col min="12549" max="12549" width="16.85546875" style="95" customWidth="1"/>
    <col min="12550" max="12550" width="15.42578125" style="95" customWidth="1"/>
    <col min="12551" max="12800" width="11.42578125" style="95"/>
    <col min="12801" max="12801" width="29.42578125" style="95" customWidth="1"/>
    <col min="12802" max="12802" width="49.42578125" style="95" customWidth="1"/>
    <col min="12803" max="12803" width="12.42578125" style="95" customWidth="1"/>
    <col min="12804" max="12804" width="18.42578125" style="95" customWidth="1"/>
    <col min="12805" max="12805" width="16.85546875" style="95" customWidth="1"/>
    <col min="12806" max="12806" width="15.42578125" style="95" customWidth="1"/>
    <col min="12807" max="13056" width="11.42578125" style="95"/>
    <col min="13057" max="13057" width="29.42578125" style="95" customWidth="1"/>
    <col min="13058" max="13058" width="49.42578125" style="95" customWidth="1"/>
    <col min="13059" max="13059" width="12.42578125" style="95" customWidth="1"/>
    <col min="13060" max="13060" width="18.42578125" style="95" customWidth="1"/>
    <col min="13061" max="13061" width="16.85546875" style="95" customWidth="1"/>
    <col min="13062" max="13062" width="15.42578125" style="95" customWidth="1"/>
    <col min="13063" max="13312" width="11.42578125" style="95"/>
    <col min="13313" max="13313" width="29.42578125" style="95" customWidth="1"/>
    <col min="13314" max="13314" width="49.42578125" style="95" customWidth="1"/>
    <col min="13315" max="13315" width="12.42578125" style="95" customWidth="1"/>
    <col min="13316" max="13316" width="18.42578125" style="95" customWidth="1"/>
    <col min="13317" max="13317" width="16.85546875" style="95" customWidth="1"/>
    <col min="13318" max="13318" width="15.42578125" style="95" customWidth="1"/>
    <col min="13319" max="13568" width="11.42578125" style="95"/>
    <col min="13569" max="13569" width="29.42578125" style="95" customWidth="1"/>
    <col min="13570" max="13570" width="49.42578125" style="95" customWidth="1"/>
    <col min="13571" max="13571" width="12.42578125" style="95" customWidth="1"/>
    <col min="13572" max="13572" width="18.42578125" style="95" customWidth="1"/>
    <col min="13573" max="13573" width="16.85546875" style="95" customWidth="1"/>
    <col min="13574" max="13574" width="15.42578125" style="95" customWidth="1"/>
    <col min="13575" max="13824" width="11.42578125" style="95"/>
    <col min="13825" max="13825" width="29.42578125" style="95" customWidth="1"/>
    <col min="13826" max="13826" width="49.42578125" style="95" customWidth="1"/>
    <col min="13827" max="13827" width="12.42578125" style="95" customWidth="1"/>
    <col min="13828" max="13828" width="18.42578125" style="95" customWidth="1"/>
    <col min="13829" max="13829" width="16.85546875" style="95" customWidth="1"/>
    <col min="13830" max="13830" width="15.42578125" style="95" customWidth="1"/>
    <col min="13831" max="14080" width="11.42578125" style="95"/>
    <col min="14081" max="14081" width="29.42578125" style="95" customWidth="1"/>
    <col min="14082" max="14082" width="49.42578125" style="95" customWidth="1"/>
    <col min="14083" max="14083" width="12.42578125" style="95" customWidth="1"/>
    <col min="14084" max="14084" width="18.42578125" style="95" customWidth="1"/>
    <col min="14085" max="14085" width="16.85546875" style="95" customWidth="1"/>
    <col min="14086" max="14086" width="15.42578125" style="95" customWidth="1"/>
    <col min="14087" max="14336" width="11.42578125" style="95"/>
    <col min="14337" max="14337" width="29.42578125" style="95" customWidth="1"/>
    <col min="14338" max="14338" width="49.42578125" style="95" customWidth="1"/>
    <col min="14339" max="14339" width="12.42578125" style="95" customWidth="1"/>
    <col min="14340" max="14340" width="18.42578125" style="95" customWidth="1"/>
    <col min="14341" max="14341" width="16.85546875" style="95" customWidth="1"/>
    <col min="14342" max="14342" width="15.42578125" style="95" customWidth="1"/>
    <col min="14343" max="14592" width="11.42578125" style="95"/>
    <col min="14593" max="14593" width="29.42578125" style="95" customWidth="1"/>
    <col min="14594" max="14594" width="49.42578125" style="95" customWidth="1"/>
    <col min="14595" max="14595" width="12.42578125" style="95" customWidth="1"/>
    <col min="14596" max="14596" width="18.42578125" style="95" customWidth="1"/>
    <col min="14597" max="14597" width="16.85546875" style="95" customWidth="1"/>
    <col min="14598" max="14598" width="15.42578125" style="95" customWidth="1"/>
    <col min="14599" max="14848" width="11.42578125" style="95"/>
    <col min="14849" max="14849" width="29.42578125" style="95" customWidth="1"/>
    <col min="14850" max="14850" width="49.42578125" style="95" customWidth="1"/>
    <col min="14851" max="14851" width="12.42578125" style="95" customWidth="1"/>
    <col min="14852" max="14852" width="18.42578125" style="95" customWidth="1"/>
    <col min="14853" max="14853" width="16.85546875" style="95" customWidth="1"/>
    <col min="14854" max="14854" width="15.42578125" style="95" customWidth="1"/>
    <col min="14855" max="15104" width="11.42578125" style="95"/>
    <col min="15105" max="15105" width="29.42578125" style="95" customWidth="1"/>
    <col min="15106" max="15106" width="49.42578125" style="95" customWidth="1"/>
    <col min="15107" max="15107" width="12.42578125" style="95" customWidth="1"/>
    <col min="15108" max="15108" width="18.42578125" style="95" customWidth="1"/>
    <col min="15109" max="15109" width="16.85546875" style="95" customWidth="1"/>
    <col min="15110" max="15110" width="15.42578125" style="95" customWidth="1"/>
    <col min="15111" max="15360" width="11.42578125" style="95"/>
    <col min="15361" max="15361" width="29.42578125" style="95" customWidth="1"/>
    <col min="15362" max="15362" width="49.42578125" style="95" customWidth="1"/>
    <col min="15363" max="15363" width="12.42578125" style="95" customWidth="1"/>
    <col min="15364" max="15364" width="18.42578125" style="95" customWidth="1"/>
    <col min="15365" max="15365" width="16.85546875" style="95" customWidth="1"/>
    <col min="15366" max="15366" width="15.42578125" style="95" customWidth="1"/>
    <col min="15367" max="15616" width="11.42578125" style="95"/>
    <col min="15617" max="15617" width="29.42578125" style="95" customWidth="1"/>
    <col min="15618" max="15618" width="49.42578125" style="95" customWidth="1"/>
    <col min="15619" max="15619" width="12.42578125" style="95" customWidth="1"/>
    <col min="15620" max="15620" width="18.42578125" style="95" customWidth="1"/>
    <col min="15621" max="15621" width="16.85546875" style="95" customWidth="1"/>
    <col min="15622" max="15622" width="15.42578125" style="95" customWidth="1"/>
    <col min="15623" max="15872" width="11.42578125" style="95"/>
    <col min="15873" max="15873" width="29.42578125" style="95" customWidth="1"/>
    <col min="15874" max="15874" width="49.42578125" style="95" customWidth="1"/>
    <col min="15875" max="15875" width="12.42578125" style="95" customWidth="1"/>
    <col min="15876" max="15876" width="18.42578125" style="95" customWidth="1"/>
    <col min="15877" max="15877" width="16.85546875" style="95" customWidth="1"/>
    <col min="15878" max="15878" width="15.42578125" style="95" customWidth="1"/>
    <col min="15879" max="16128" width="11.42578125" style="95"/>
    <col min="16129" max="16129" width="29.42578125" style="95" customWidth="1"/>
    <col min="16130" max="16130" width="49.42578125" style="95" customWidth="1"/>
    <col min="16131" max="16131" width="12.42578125" style="95" customWidth="1"/>
    <col min="16132" max="16132" width="18.42578125" style="95" customWidth="1"/>
    <col min="16133" max="16133" width="16.85546875" style="95" customWidth="1"/>
    <col min="16134" max="16134" width="15.42578125" style="95" customWidth="1"/>
    <col min="16135" max="16384" width="11.42578125" style="95"/>
  </cols>
  <sheetData>
    <row r="1" spans="1:14" ht="18" x14ac:dyDescent="0.35">
      <c r="C1" s="96" t="s">
        <v>1180</v>
      </c>
    </row>
    <row r="2" spans="1:14" s="102" customFormat="1" ht="30.75" customHeight="1" x14ac:dyDescent="0.2">
      <c r="A2" s="98" t="s">
        <v>227</v>
      </c>
      <c r="B2" s="98" t="s">
        <v>228</v>
      </c>
      <c r="C2" s="99" t="s">
        <v>229</v>
      </c>
      <c r="D2" s="99" t="s">
        <v>230</v>
      </c>
      <c r="E2" s="99" t="s">
        <v>231</v>
      </c>
      <c r="F2" s="100" t="s">
        <v>232</v>
      </c>
      <c r="G2" s="101"/>
      <c r="H2" s="101"/>
      <c r="I2" s="101"/>
      <c r="J2" s="101"/>
      <c r="K2" s="101"/>
      <c r="L2" s="101"/>
      <c r="M2" s="101"/>
      <c r="N2" s="101"/>
    </row>
    <row r="3" spans="1:14" s="107" customFormat="1" ht="14.25" customHeight="1" x14ac:dyDescent="0.35">
      <c r="A3" s="103" t="s">
        <v>233</v>
      </c>
      <c r="B3" s="104" t="s">
        <v>234</v>
      </c>
      <c r="C3" s="105">
        <f>SUM(C4+C109+C203+C218)</f>
        <v>1044063</v>
      </c>
      <c r="D3" s="105">
        <f>SUM(D4+D109+D203+D218)</f>
        <v>1223177</v>
      </c>
      <c r="E3" s="105">
        <f ca="1">SUM(E4+E109+E203+E218)</f>
        <v>787134</v>
      </c>
      <c r="F3" s="105">
        <f ca="1">SUM(F4+F109+F203+F218)</f>
        <v>508074</v>
      </c>
      <c r="G3" s="106" t="s">
        <v>235</v>
      </c>
      <c r="H3" s="106"/>
      <c r="I3" s="106"/>
      <c r="J3" s="106"/>
      <c r="K3" s="106"/>
      <c r="L3" s="106"/>
      <c r="M3" s="97"/>
      <c r="N3" s="97"/>
    </row>
    <row r="4" spans="1:14" s="107" customFormat="1" ht="14.25" customHeight="1" outlineLevel="1" x14ac:dyDescent="0.35">
      <c r="A4" s="108" t="s">
        <v>236</v>
      </c>
      <c r="B4" s="109" t="s">
        <v>237</v>
      </c>
      <c r="C4" s="110">
        <f>SUM(C5+C79+C82+C96+C103)</f>
        <v>1019063</v>
      </c>
      <c r="D4" s="110">
        <f>SUM(D5+D79+D82+D96+D103)</f>
        <v>1188853</v>
      </c>
      <c r="E4" s="110">
        <f ca="1">SUM(E5+E79+E82+E96+E103)</f>
        <v>704827</v>
      </c>
      <c r="F4" s="110">
        <f ca="1">SUM(F5+F79+F82+F96+F103)</f>
        <v>484026</v>
      </c>
      <c r="G4" s="97"/>
      <c r="H4" s="97"/>
      <c r="I4" s="97"/>
      <c r="J4" s="97"/>
      <c r="K4" s="97"/>
      <c r="L4" s="97"/>
      <c r="M4" s="97"/>
      <c r="N4" s="97"/>
    </row>
    <row r="5" spans="1:14" s="107" customFormat="1" ht="14.25" customHeight="1" outlineLevel="1" x14ac:dyDescent="0.35">
      <c r="A5" s="111" t="s">
        <v>238</v>
      </c>
      <c r="B5" s="112" t="s">
        <v>239</v>
      </c>
      <c r="C5" s="113">
        <f>SUM(C6+C7+C10+C12+C17+C21+C24+C32+C34+C36+C45+C48+C53+C56+C57+C58+C62+C64+C65+C66+C67+C68+C78+C52+C70+C71+C72+C73+C76+C77)</f>
        <v>964063</v>
      </c>
      <c r="D5" s="113">
        <f>SUM(D6+D7+D10+D12+D17+D21+D24+D32+D34+D36+D45+D48+D53+D56+D57+D58+D62+D64+D65+D66+D67+D68+D78+D52+D70+D71+D72+D73+D76+D77)</f>
        <v>1111032</v>
      </c>
      <c r="E5" s="113">
        <f ca="1">SUM(E6+E7+E10+E12+E17+E21+E24+E32+E34+E36+E45+E48+E53+E56+E57+E58+E62+E64+E65+E66+E67+E68+E78+E52+E70+E71+E72+E73+E76+E77)</f>
        <v>627053</v>
      </c>
      <c r="F5" s="113">
        <f ca="1">SUM(F6+F7+F10+F12+F17+F21+F24+F32+F34+F36+F45+F48+F53+F56+F57+F58+F62+F64+F65+F66+F67+F68+F78+F52+F70+F71+F72+F73+F76+F77)</f>
        <v>483979</v>
      </c>
      <c r="G5" s="97"/>
      <c r="H5" s="97"/>
      <c r="I5" s="97"/>
      <c r="J5" s="97"/>
      <c r="K5" s="97"/>
      <c r="L5" s="97"/>
      <c r="M5" s="97"/>
      <c r="N5" s="97"/>
    </row>
    <row r="6" spans="1:14" s="107" customFormat="1" ht="14.25" customHeight="1" outlineLevel="2" x14ac:dyDescent="0.35">
      <c r="A6" s="114" t="s">
        <v>39</v>
      </c>
      <c r="B6" s="115" t="s">
        <v>240</v>
      </c>
      <c r="C6" s="116">
        <v>900863</v>
      </c>
      <c r="D6" s="116">
        <v>1047572</v>
      </c>
      <c r="E6" s="116">
        <f ca="1">SUMIF(Balance!$AB$14:$AB$620,A6,Balance!$U$14:$V$619)</f>
        <v>581826</v>
      </c>
      <c r="F6" s="116">
        <f ca="1">+D6-E6</f>
        <v>465746</v>
      </c>
      <c r="G6" s="97"/>
      <c r="H6" s="97"/>
      <c r="I6" s="97"/>
      <c r="J6" s="97"/>
      <c r="K6" s="97"/>
      <c r="L6" s="97"/>
      <c r="M6" s="97"/>
      <c r="N6" s="97"/>
    </row>
    <row r="7" spans="1:14" s="107" customFormat="1" ht="14.25" customHeight="1" outlineLevel="2" x14ac:dyDescent="0.35">
      <c r="A7" s="114" t="s">
        <v>241</v>
      </c>
      <c r="B7" s="115" t="s">
        <v>242</v>
      </c>
      <c r="C7" s="117">
        <f>C8+C9</f>
        <v>0</v>
      </c>
      <c r="D7" s="117">
        <f>D8+D9</f>
        <v>0</v>
      </c>
      <c r="E7" s="117">
        <f ca="1">E8+E9</f>
        <v>0</v>
      </c>
      <c r="F7" s="117">
        <f ca="1">F8+F9</f>
        <v>0</v>
      </c>
      <c r="G7" s="97"/>
      <c r="H7" s="97"/>
      <c r="I7" s="97"/>
      <c r="J7" s="97"/>
      <c r="K7" s="97"/>
      <c r="L7" s="97"/>
      <c r="M7" s="97"/>
      <c r="N7" s="97"/>
    </row>
    <row r="8" spans="1:14" s="107" customFormat="1" ht="14.25" hidden="1" customHeight="1" outlineLevel="3" x14ac:dyDescent="0.35">
      <c r="A8" s="118" t="s">
        <v>243</v>
      </c>
      <c r="B8" s="119" t="s">
        <v>244</v>
      </c>
      <c r="C8" s="116">
        <v>0</v>
      </c>
      <c r="D8" s="116">
        <v>0</v>
      </c>
      <c r="E8" s="116">
        <f ca="1">SUMIF(Balance!$AB$14:$AB$620,A8,Balance!$U$14:$V$619)</f>
        <v>0</v>
      </c>
      <c r="F8" s="116">
        <f ca="1">+D8-E8</f>
        <v>0</v>
      </c>
      <c r="G8" s="97"/>
      <c r="H8" s="97"/>
      <c r="I8" s="97"/>
      <c r="J8" s="97"/>
      <c r="K8" s="97"/>
      <c r="L8" s="97"/>
      <c r="M8" s="97"/>
      <c r="N8" s="97"/>
    </row>
    <row r="9" spans="1:14" s="107" customFormat="1" ht="14.25" hidden="1" customHeight="1" outlineLevel="3" x14ac:dyDescent="0.35">
      <c r="A9" s="118" t="s">
        <v>245</v>
      </c>
      <c r="B9" s="119" t="s">
        <v>246</v>
      </c>
      <c r="C9" s="116"/>
      <c r="D9" s="116"/>
      <c r="E9" s="116">
        <f ca="1">SUMIF(Balance!$AB$14:$AB$620,A9,Balance!$U$14:$V$619)</f>
        <v>0</v>
      </c>
      <c r="F9" s="116">
        <f ca="1">+D9-E9</f>
        <v>0</v>
      </c>
      <c r="G9" s="97"/>
      <c r="H9" s="97"/>
      <c r="I9" s="97"/>
      <c r="J9" s="97"/>
      <c r="K9" s="97"/>
      <c r="L9" s="97"/>
      <c r="M9" s="97"/>
      <c r="N9" s="97"/>
    </row>
    <row r="10" spans="1:14" s="107" customFormat="1" ht="14.25" customHeight="1" outlineLevel="2" collapsed="1" x14ac:dyDescent="0.35">
      <c r="A10" s="114" t="s">
        <v>247</v>
      </c>
      <c r="B10" s="115" t="s">
        <v>248</v>
      </c>
      <c r="C10" s="117">
        <f>SUM(C11)</f>
        <v>0</v>
      </c>
      <c r="D10" s="117">
        <f>SUM(D11)</f>
        <v>0</v>
      </c>
      <c r="E10" s="117">
        <f ca="1">SUM(E11)</f>
        <v>0</v>
      </c>
      <c r="F10" s="117">
        <f>SUM(F11)</f>
        <v>0</v>
      </c>
      <c r="G10" s="97"/>
      <c r="H10" s="97"/>
      <c r="I10" s="97"/>
      <c r="J10" s="97"/>
      <c r="K10" s="97"/>
      <c r="L10" s="97"/>
      <c r="M10" s="97"/>
      <c r="N10" s="97"/>
    </row>
    <row r="11" spans="1:14" s="107" customFormat="1" ht="14.25" hidden="1" customHeight="1" outlineLevel="3" x14ac:dyDescent="0.35">
      <c r="A11" s="118" t="s">
        <v>249</v>
      </c>
      <c r="B11" s="119" t="s">
        <v>250</v>
      </c>
      <c r="C11" s="116"/>
      <c r="D11" s="116"/>
      <c r="E11" s="116">
        <f ca="1">SUMIF(Balance!$AB$14:$AB$620,A11,Balance!$U$14:$V$619)</f>
        <v>0</v>
      </c>
      <c r="F11" s="116"/>
      <c r="G11" s="97"/>
      <c r="H11" s="97"/>
      <c r="I11" s="97"/>
      <c r="J11" s="97"/>
      <c r="K11" s="97"/>
      <c r="L11" s="97"/>
      <c r="M11" s="97"/>
      <c r="N11" s="97"/>
    </row>
    <row r="12" spans="1:14" s="107" customFormat="1" ht="14.25" customHeight="1" outlineLevel="2" collapsed="1" x14ac:dyDescent="0.35">
      <c r="A12" s="114" t="s">
        <v>251</v>
      </c>
      <c r="B12" s="115" t="s">
        <v>252</v>
      </c>
      <c r="C12" s="117">
        <f>SUM(C13+C14+C15+C16)</f>
        <v>0</v>
      </c>
      <c r="D12" s="117">
        <f>SUM(D13+D14+D15+D16)</f>
        <v>0</v>
      </c>
      <c r="E12" s="117">
        <f ca="1">SUM(E13+E14+E15+E16)</f>
        <v>0</v>
      </c>
      <c r="F12" s="117">
        <f>SUM(F13+F14+F15+F16)</f>
        <v>0</v>
      </c>
      <c r="G12" s="97"/>
      <c r="H12" s="97"/>
      <c r="I12" s="97"/>
      <c r="J12" s="97"/>
      <c r="K12" s="97"/>
      <c r="L12" s="97"/>
      <c r="M12" s="97"/>
      <c r="N12" s="97"/>
    </row>
    <row r="13" spans="1:14" s="107" customFormat="1" ht="14.25" hidden="1" customHeight="1" outlineLevel="3" x14ac:dyDescent="0.35">
      <c r="A13" s="118" t="s">
        <v>253</v>
      </c>
      <c r="B13" s="119" t="s">
        <v>254</v>
      </c>
      <c r="C13" s="116"/>
      <c r="D13" s="116"/>
      <c r="E13" s="116">
        <f ca="1">SUMIF(Balance!$AB$14:$AB$620,A13,Balance!$U$14:$V$619)</f>
        <v>0</v>
      </c>
      <c r="F13" s="116"/>
      <c r="G13" s="97"/>
      <c r="H13" s="97"/>
      <c r="I13" s="97"/>
      <c r="J13" s="97"/>
      <c r="K13" s="97"/>
      <c r="L13" s="97"/>
      <c r="M13" s="97"/>
      <c r="N13" s="97"/>
    </row>
    <row r="14" spans="1:14" s="107" customFormat="1" ht="14.25" hidden="1" customHeight="1" outlineLevel="3" x14ac:dyDescent="0.35">
      <c r="A14" s="118" t="s">
        <v>255</v>
      </c>
      <c r="B14" s="119" t="s">
        <v>256</v>
      </c>
      <c r="C14" s="116"/>
      <c r="D14" s="116"/>
      <c r="E14" s="116">
        <f ca="1">SUMIF(Balance!$AB$14:$AB$620,A14,Balance!$U$14:$V$619)</f>
        <v>0</v>
      </c>
      <c r="F14" s="116"/>
      <c r="G14" s="97"/>
      <c r="H14" s="97"/>
      <c r="I14" s="97"/>
      <c r="J14" s="97"/>
      <c r="K14" s="97"/>
      <c r="L14" s="97"/>
      <c r="M14" s="97"/>
      <c r="N14" s="97"/>
    </row>
    <row r="15" spans="1:14" s="107" customFormat="1" ht="14.25" hidden="1" customHeight="1" outlineLevel="3" x14ac:dyDescent="0.35">
      <c r="A15" s="118" t="s">
        <v>257</v>
      </c>
      <c r="B15" s="119" t="s">
        <v>258</v>
      </c>
      <c r="C15" s="116"/>
      <c r="D15" s="116"/>
      <c r="E15" s="116">
        <f ca="1">SUMIF(Balance!$AB$14:$AB$620,A15,Balance!$U$14:$V$619)</f>
        <v>0</v>
      </c>
      <c r="F15" s="116"/>
      <c r="G15" s="97"/>
      <c r="H15" s="97"/>
      <c r="I15" s="97"/>
      <c r="J15" s="97"/>
      <c r="K15" s="97"/>
      <c r="L15" s="97"/>
      <c r="M15" s="97"/>
      <c r="N15" s="97"/>
    </row>
    <row r="16" spans="1:14" s="107" customFormat="1" ht="14.25" hidden="1" customHeight="1" outlineLevel="3" x14ac:dyDescent="0.35">
      <c r="A16" s="118" t="s">
        <v>259</v>
      </c>
      <c r="B16" s="119" t="s">
        <v>260</v>
      </c>
      <c r="C16" s="116"/>
      <c r="D16" s="116"/>
      <c r="E16" s="116">
        <f ca="1">SUMIF(Balance!$AB$14:$AB$620,A16,Balance!$U$14:$V$619)</f>
        <v>0</v>
      </c>
      <c r="F16" s="116"/>
      <c r="G16" s="97"/>
      <c r="H16" s="97"/>
      <c r="I16" s="97"/>
      <c r="J16" s="97"/>
      <c r="K16" s="97"/>
      <c r="L16" s="97"/>
      <c r="M16" s="97"/>
      <c r="N16" s="97"/>
    </row>
    <row r="17" spans="1:14" s="107" customFormat="1" ht="14.25" customHeight="1" outlineLevel="2" collapsed="1" x14ac:dyDescent="0.35">
      <c r="A17" s="114" t="s">
        <v>261</v>
      </c>
      <c r="B17" s="115" t="s">
        <v>262</v>
      </c>
      <c r="C17" s="117">
        <f>SUM(C18+C19+C20)</f>
        <v>0</v>
      </c>
      <c r="D17" s="117">
        <f>SUM(D18+D19+D20)</f>
        <v>0</v>
      </c>
      <c r="E17" s="117">
        <f ca="1">SUM(E18+E19+E20)</f>
        <v>0</v>
      </c>
      <c r="F17" s="117">
        <f>SUM(F18+F19+F20)</f>
        <v>0</v>
      </c>
      <c r="G17" s="97"/>
      <c r="H17" s="97"/>
      <c r="I17" s="97"/>
      <c r="J17" s="97"/>
      <c r="K17" s="97"/>
      <c r="L17" s="97"/>
      <c r="M17" s="97"/>
      <c r="N17" s="97"/>
    </row>
    <row r="18" spans="1:14" s="107" customFormat="1" ht="14.25" hidden="1" customHeight="1" outlineLevel="3" x14ac:dyDescent="0.35">
      <c r="A18" s="118" t="s">
        <v>263</v>
      </c>
      <c r="B18" s="119" t="s">
        <v>264</v>
      </c>
      <c r="C18" s="116"/>
      <c r="D18" s="116"/>
      <c r="E18" s="116">
        <f ca="1">SUMIF(Balance!$AB$14:$AB$620,A18,Balance!$U$14:$V$619)</f>
        <v>0</v>
      </c>
      <c r="F18" s="116"/>
      <c r="G18" s="97"/>
      <c r="H18" s="97"/>
      <c r="I18" s="97"/>
      <c r="J18" s="97"/>
      <c r="K18" s="97"/>
      <c r="L18" s="97"/>
      <c r="M18" s="97"/>
      <c r="N18" s="97"/>
    </row>
    <row r="19" spans="1:14" s="107" customFormat="1" ht="14.25" hidden="1" customHeight="1" outlineLevel="3" x14ac:dyDescent="0.35">
      <c r="A19" s="118" t="s">
        <v>265</v>
      </c>
      <c r="B19" s="119" t="s">
        <v>266</v>
      </c>
      <c r="C19" s="116"/>
      <c r="D19" s="116"/>
      <c r="E19" s="116">
        <f ca="1">SUMIF(Balance!$AB$14:$AB$620,A19,Balance!$U$14:$V$619)</f>
        <v>0</v>
      </c>
      <c r="F19" s="116"/>
      <c r="G19" s="97"/>
      <c r="H19" s="97"/>
      <c r="I19" s="97"/>
      <c r="J19" s="97"/>
      <c r="K19" s="97"/>
      <c r="L19" s="97"/>
      <c r="M19" s="97"/>
      <c r="N19" s="97"/>
    </row>
    <row r="20" spans="1:14" s="107" customFormat="1" ht="14.25" hidden="1" customHeight="1" outlineLevel="3" x14ac:dyDescent="0.35">
      <c r="A20" s="118" t="s">
        <v>267</v>
      </c>
      <c r="B20" s="119" t="s">
        <v>268</v>
      </c>
      <c r="C20" s="116"/>
      <c r="D20" s="116"/>
      <c r="E20" s="116">
        <f ca="1">SUMIF(Balance!$AB$14:$AB$620,A20,Balance!$U$14:$V$619)</f>
        <v>0</v>
      </c>
      <c r="F20" s="116"/>
      <c r="G20" s="97"/>
      <c r="H20" s="97"/>
      <c r="I20" s="97"/>
      <c r="J20" s="97"/>
      <c r="K20" s="97"/>
      <c r="L20" s="97"/>
      <c r="M20" s="97"/>
      <c r="N20" s="97"/>
    </row>
    <row r="21" spans="1:14" s="107" customFormat="1" ht="14.25" customHeight="1" outlineLevel="2" collapsed="1" x14ac:dyDescent="0.35">
      <c r="A21" s="114" t="s">
        <v>269</v>
      </c>
      <c r="B21" s="115" t="s">
        <v>270</v>
      </c>
      <c r="C21" s="117">
        <f>SUM(C22+C23)</f>
        <v>0</v>
      </c>
      <c r="D21" s="117">
        <f>SUM(D22+D23)</f>
        <v>0</v>
      </c>
      <c r="E21" s="117">
        <f ca="1">SUM(E22+E23)</f>
        <v>0</v>
      </c>
      <c r="F21" s="117">
        <f ca="1">SUM(F22+F23)</f>
        <v>0</v>
      </c>
      <c r="G21" s="97"/>
      <c r="H21" s="97"/>
      <c r="I21" s="97"/>
      <c r="J21" s="97"/>
      <c r="K21" s="97"/>
      <c r="L21" s="97"/>
      <c r="M21" s="97"/>
      <c r="N21" s="97"/>
    </row>
    <row r="22" spans="1:14" s="107" customFormat="1" ht="14.25" hidden="1" customHeight="1" outlineLevel="3" x14ac:dyDescent="0.35">
      <c r="A22" s="118" t="s">
        <v>271</v>
      </c>
      <c r="B22" s="119" t="s">
        <v>272</v>
      </c>
      <c r="C22" s="116"/>
      <c r="D22" s="116"/>
      <c r="E22" s="116">
        <f ca="1">SUMIF(Balance!$AB$14:$AB$620,A22,Balance!$U$14:$V$619)</f>
        <v>0</v>
      </c>
      <c r="F22" s="116">
        <f t="shared" ref="F22:F31" ca="1" si="0">+D22-E22</f>
        <v>0</v>
      </c>
      <c r="G22" s="97"/>
      <c r="H22" s="97"/>
      <c r="I22" s="97"/>
      <c r="J22" s="97"/>
      <c r="K22" s="97"/>
      <c r="L22" s="97"/>
      <c r="M22" s="97"/>
      <c r="N22" s="97"/>
    </row>
    <row r="23" spans="1:14" s="107" customFormat="1" ht="14.25" hidden="1" customHeight="1" outlineLevel="3" x14ac:dyDescent="0.35">
      <c r="A23" s="118" t="s">
        <v>273</v>
      </c>
      <c r="B23" s="119" t="s">
        <v>274</v>
      </c>
      <c r="C23" s="116"/>
      <c r="D23" s="116"/>
      <c r="E23" s="116">
        <f ca="1">SUMIF(Balance!$AB$14:$AB$620,A23,Balance!$U$14:$V$619)</f>
        <v>0</v>
      </c>
      <c r="F23" s="116">
        <f t="shared" ca="1" si="0"/>
        <v>0</v>
      </c>
      <c r="G23" s="97"/>
      <c r="H23" s="97"/>
      <c r="I23" s="97"/>
      <c r="J23" s="97"/>
      <c r="K23" s="97"/>
      <c r="L23" s="97"/>
      <c r="M23" s="97"/>
      <c r="N23" s="97"/>
    </row>
    <row r="24" spans="1:14" s="107" customFormat="1" ht="14.25" customHeight="1" outlineLevel="2" collapsed="1" x14ac:dyDescent="0.35">
      <c r="A24" s="114" t="s">
        <v>275</v>
      </c>
      <c r="B24" s="115" t="s">
        <v>276</v>
      </c>
      <c r="C24" s="117">
        <f>SUM(C25+C26+C27+C28+C29+C30+C31)</f>
        <v>0</v>
      </c>
      <c r="D24" s="117">
        <f>SUM(D25+D26+D27+D28+D29+D30+D31)</f>
        <v>0</v>
      </c>
      <c r="E24" s="117">
        <f ca="1">SUM(E25+E26+E27+E28+E29+E30+E31)</f>
        <v>0</v>
      </c>
      <c r="F24" s="117">
        <f ca="1">SUM(F25+F26+F27+F28+F29+F30+F31)</f>
        <v>0</v>
      </c>
      <c r="G24" s="97"/>
      <c r="H24" s="97"/>
      <c r="I24" s="97"/>
      <c r="J24" s="97"/>
      <c r="K24" s="97"/>
      <c r="L24" s="97"/>
      <c r="M24" s="97"/>
      <c r="N24" s="97"/>
    </row>
    <row r="25" spans="1:14" s="107" customFormat="1" ht="14.25" hidden="1" customHeight="1" outlineLevel="3" x14ac:dyDescent="0.35">
      <c r="A25" s="118" t="s">
        <v>277</v>
      </c>
      <c r="B25" s="119" t="s">
        <v>278</v>
      </c>
      <c r="C25" s="116"/>
      <c r="D25" s="116"/>
      <c r="E25" s="116">
        <f ca="1">SUMIF(Balance!$AB$14:$AB$620,A25,Balance!$U$14:$V$619)</f>
        <v>0</v>
      </c>
      <c r="F25" s="116">
        <f t="shared" ca="1" si="0"/>
        <v>0</v>
      </c>
      <c r="G25" s="97"/>
      <c r="H25" s="97"/>
      <c r="I25" s="97"/>
      <c r="J25" s="97"/>
      <c r="K25" s="97"/>
      <c r="L25" s="97"/>
      <c r="M25" s="97"/>
      <c r="N25" s="97"/>
    </row>
    <row r="26" spans="1:14" s="107" customFormat="1" ht="14.25" hidden="1" customHeight="1" outlineLevel="3" x14ac:dyDescent="0.35">
      <c r="A26" s="118" t="s">
        <v>45</v>
      </c>
      <c r="B26" s="119" t="s">
        <v>279</v>
      </c>
      <c r="C26" s="116"/>
      <c r="D26" s="116"/>
      <c r="E26" s="116">
        <f ca="1">SUMIF(Balance!$AB$14:$AB$620,A26,Balance!$U$14:$V$619)</f>
        <v>0</v>
      </c>
      <c r="F26" s="116">
        <f t="shared" ca="1" si="0"/>
        <v>0</v>
      </c>
      <c r="G26" s="97"/>
      <c r="H26" s="97"/>
      <c r="I26" s="97"/>
      <c r="J26" s="97"/>
      <c r="K26" s="97"/>
      <c r="L26" s="97"/>
      <c r="M26" s="97"/>
      <c r="N26" s="97"/>
    </row>
    <row r="27" spans="1:14" s="107" customFormat="1" ht="18" hidden="1" customHeight="1" outlineLevel="3" x14ac:dyDescent="0.35">
      <c r="A27" s="118" t="s">
        <v>280</v>
      </c>
      <c r="B27" s="119" t="s">
        <v>281</v>
      </c>
      <c r="C27" s="116"/>
      <c r="D27" s="116"/>
      <c r="E27" s="116">
        <f ca="1">SUMIF(Balance!$AB$14:$AB$620,A27,Balance!$U$14:$V$619)</f>
        <v>0</v>
      </c>
      <c r="F27" s="116">
        <f t="shared" ca="1" si="0"/>
        <v>0</v>
      </c>
      <c r="G27" s="97"/>
      <c r="H27" s="97"/>
      <c r="I27" s="97"/>
      <c r="J27" s="97"/>
      <c r="K27" s="97"/>
      <c r="L27" s="97"/>
      <c r="M27" s="97"/>
      <c r="N27" s="97"/>
    </row>
    <row r="28" spans="1:14" s="107" customFormat="1" ht="14.25" hidden="1" customHeight="1" outlineLevel="3" x14ac:dyDescent="0.35">
      <c r="A28" s="118" t="s">
        <v>282</v>
      </c>
      <c r="B28" s="119" t="s">
        <v>283</v>
      </c>
      <c r="C28" s="116"/>
      <c r="D28" s="116"/>
      <c r="E28" s="116">
        <f ca="1">SUMIF(Balance!$AB$14:$AB$620,A28,Balance!$U$14:$V$619)</f>
        <v>0</v>
      </c>
      <c r="F28" s="116">
        <f t="shared" ca="1" si="0"/>
        <v>0</v>
      </c>
      <c r="G28" s="97"/>
      <c r="H28" s="97"/>
      <c r="I28" s="97"/>
      <c r="J28" s="97"/>
      <c r="K28" s="97"/>
      <c r="L28" s="97"/>
      <c r="M28" s="97"/>
      <c r="N28" s="97"/>
    </row>
    <row r="29" spans="1:14" s="107" customFormat="1" ht="14.25" hidden="1" customHeight="1" outlineLevel="3" x14ac:dyDescent="0.35">
      <c r="A29" s="118" t="s">
        <v>284</v>
      </c>
      <c r="B29" s="119" t="s">
        <v>285</v>
      </c>
      <c r="C29" s="116"/>
      <c r="D29" s="116"/>
      <c r="E29" s="116">
        <f ca="1">SUMIF(Balance!$AB$14:$AB$620,A29,Balance!$U$14:$V$619)</f>
        <v>0</v>
      </c>
      <c r="F29" s="116">
        <f t="shared" ca="1" si="0"/>
        <v>0</v>
      </c>
      <c r="G29" s="97"/>
      <c r="H29" s="97"/>
      <c r="I29" s="97"/>
      <c r="J29" s="97"/>
      <c r="K29" s="97"/>
      <c r="L29" s="97"/>
      <c r="M29" s="97"/>
      <c r="N29" s="97"/>
    </row>
    <row r="30" spans="1:14" s="107" customFormat="1" ht="14.25" hidden="1" customHeight="1" outlineLevel="3" x14ac:dyDescent="0.35">
      <c r="A30" s="118" t="s">
        <v>286</v>
      </c>
      <c r="B30" s="119" t="s">
        <v>287</v>
      </c>
      <c r="C30" s="116"/>
      <c r="D30" s="116"/>
      <c r="E30" s="116">
        <f ca="1">SUMIF(Balance!$AB$14:$AB$620,A30,Balance!$U$14:$V$619)</f>
        <v>0</v>
      </c>
      <c r="F30" s="116">
        <f t="shared" ca="1" si="0"/>
        <v>0</v>
      </c>
      <c r="G30" s="97"/>
      <c r="H30" s="97"/>
      <c r="I30" s="97"/>
      <c r="J30" s="97"/>
      <c r="K30" s="97"/>
      <c r="L30" s="97"/>
      <c r="M30" s="97"/>
      <c r="N30" s="97"/>
    </row>
    <row r="31" spans="1:14" s="107" customFormat="1" ht="14.25" hidden="1" customHeight="1" outlineLevel="3" x14ac:dyDescent="0.35">
      <c r="A31" s="118" t="s">
        <v>46</v>
      </c>
      <c r="B31" s="119" t="s">
        <v>288</v>
      </c>
      <c r="C31" s="116">
        <v>0</v>
      </c>
      <c r="D31" s="116">
        <v>0</v>
      </c>
      <c r="E31" s="116">
        <f ca="1">SUMIF(Balance!$AB$14:$AB$620,A31,Balance!$U$14:$V$619)</f>
        <v>0</v>
      </c>
      <c r="F31" s="116">
        <f t="shared" ca="1" si="0"/>
        <v>0</v>
      </c>
      <c r="G31" s="97"/>
      <c r="H31" s="97"/>
      <c r="I31" s="97"/>
      <c r="J31" s="97"/>
      <c r="K31" s="97"/>
      <c r="L31" s="97"/>
      <c r="M31" s="97"/>
      <c r="N31" s="97"/>
    </row>
    <row r="32" spans="1:14" s="107" customFormat="1" ht="14.25" customHeight="1" outlineLevel="2" collapsed="1" x14ac:dyDescent="0.35">
      <c r="A32" s="114" t="s">
        <v>289</v>
      </c>
      <c r="B32" s="115" t="s">
        <v>290</v>
      </c>
      <c r="C32" s="117">
        <f>SUM(C33)</f>
        <v>0</v>
      </c>
      <c r="D32" s="117">
        <f>SUM(D33)</f>
        <v>0</v>
      </c>
      <c r="E32" s="117">
        <f ca="1">SUM(E33)</f>
        <v>0</v>
      </c>
      <c r="F32" s="117">
        <f ca="1">SUM(F33)</f>
        <v>0</v>
      </c>
      <c r="G32" s="97"/>
      <c r="H32" s="97"/>
      <c r="I32" s="97"/>
      <c r="J32" s="97"/>
      <c r="K32" s="97"/>
      <c r="L32" s="97"/>
      <c r="M32" s="97"/>
      <c r="N32" s="97"/>
    </row>
    <row r="33" spans="1:14" s="107" customFormat="1" ht="14.25" customHeight="1" outlineLevel="3" x14ac:dyDescent="0.35">
      <c r="A33" s="118" t="s">
        <v>291</v>
      </c>
      <c r="B33" s="119" t="s">
        <v>292</v>
      </c>
      <c r="C33" s="116">
        <v>0</v>
      </c>
      <c r="D33" s="116">
        <v>0</v>
      </c>
      <c r="E33" s="116">
        <f ca="1">SUMIF(Balance!$AB$14:$AB$620,A33,Balance!$U$14:$V$619)</f>
        <v>0</v>
      </c>
      <c r="F33" s="116">
        <f t="shared" ref="F33:F44" ca="1" si="1">+D33-E33</f>
        <v>0</v>
      </c>
      <c r="G33" s="97"/>
      <c r="H33" s="97"/>
      <c r="I33" s="97"/>
      <c r="J33" s="97"/>
      <c r="K33" s="97"/>
      <c r="L33" s="97"/>
      <c r="M33" s="97"/>
      <c r="N33" s="97"/>
    </row>
    <row r="34" spans="1:14" s="107" customFormat="1" ht="15" customHeight="1" outlineLevel="2" x14ac:dyDescent="0.35">
      <c r="A34" s="114" t="s">
        <v>293</v>
      </c>
      <c r="B34" s="115" t="s">
        <v>294</v>
      </c>
      <c r="C34" s="117">
        <f>SUM(C35)</f>
        <v>12000</v>
      </c>
      <c r="D34" s="117">
        <f>SUM(D35)</f>
        <v>15163</v>
      </c>
      <c r="E34" s="117">
        <f ca="1">SUM(E35)</f>
        <v>10542</v>
      </c>
      <c r="F34" s="117">
        <f ca="1">SUM(F35)</f>
        <v>4621</v>
      </c>
      <c r="G34" s="97"/>
      <c r="H34" s="97"/>
      <c r="I34" s="97"/>
      <c r="J34" s="97"/>
      <c r="K34" s="97"/>
      <c r="L34" s="97"/>
      <c r="M34" s="97"/>
      <c r="N34" s="97"/>
    </row>
    <row r="35" spans="1:14" s="107" customFormat="1" ht="14.25" customHeight="1" outlineLevel="3" x14ac:dyDescent="0.35">
      <c r="A35" s="118" t="s">
        <v>49</v>
      </c>
      <c r="B35" s="119" t="s">
        <v>295</v>
      </c>
      <c r="C35" s="116">
        <v>12000</v>
      </c>
      <c r="D35" s="116">
        <v>15163</v>
      </c>
      <c r="E35" s="116">
        <f ca="1">SUMIF(Balance!$AB$14:$AB$620,A35,Balance!$U$14:$V$619)</f>
        <v>10542</v>
      </c>
      <c r="F35" s="116">
        <f t="shared" ca="1" si="1"/>
        <v>4621</v>
      </c>
      <c r="G35" s="97"/>
      <c r="H35" s="97"/>
      <c r="I35" s="97"/>
      <c r="J35" s="97"/>
      <c r="K35" s="97"/>
      <c r="L35" s="97"/>
      <c r="M35" s="97"/>
      <c r="N35" s="97"/>
    </row>
    <row r="36" spans="1:14" s="107" customFormat="1" ht="14.25" customHeight="1" outlineLevel="2" x14ac:dyDescent="0.35">
      <c r="A36" s="114" t="s">
        <v>296</v>
      </c>
      <c r="B36" s="115" t="s">
        <v>297</v>
      </c>
      <c r="C36" s="117">
        <f>SUM(C37+C38+C39+C40+C41+C42+C43+C44)</f>
        <v>11500</v>
      </c>
      <c r="D36" s="117">
        <f>SUM(D37+D38+D39+D40+D41+D42+D43+D44)</f>
        <v>15063</v>
      </c>
      <c r="E36" s="117">
        <f ca="1">SUM(E37+E38+E39+E40+E41+E42+E43+E44)</f>
        <v>7029</v>
      </c>
      <c r="F36" s="117">
        <f ca="1">SUM(F37+F38+F39+F40+F41+F42+F43+F44)</f>
        <v>8034</v>
      </c>
      <c r="G36" s="97"/>
      <c r="H36" s="97"/>
      <c r="I36" s="97"/>
      <c r="J36" s="97"/>
      <c r="K36" s="97"/>
      <c r="L36" s="97"/>
      <c r="M36" s="97"/>
      <c r="N36" s="97"/>
    </row>
    <row r="37" spans="1:14" s="107" customFormat="1" ht="14.25" hidden="1" customHeight="1" outlineLevel="3" x14ac:dyDescent="0.35">
      <c r="A37" s="118" t="s">
        <v>298</v>
      </c>
      <c r="B37" s="119" t="s">
        <v>299</v>
      </c>
      <c r="C37" s="116"/>
      <c r="D37" s="116"/>
      <c r="E37" s="116">
        <f ca="1">SUMIF(Balance!$AB$14:$AB$620,A37,Balance!$U$14:$V$619)</f>
        <v>0</v>
      </c>
      <c r="F37" s="116">
        <f t="shared" ca="1" si="1"/>
        <v>0</v>
      </c>
      <c r="G37" s="97"/>
      <c r="H37" s="97"/>
      <c r="I37" s="97"/>
      <c r="J37" s="97"/>
      <c r="K37" s="97"/>
      <c r="L37" s="97"/>
      <c r="M37" s="97"/>
      <c r="N37" s="97"/>
    </row>
    <row r="38" spans="1:14" s="107" customFormat="1" ht="14.25" hidden="1" customHeight="1" outlineLevel="3" x14ac:dyDescent="0.35">
      <c r="A38" s="118" t="s">
        <v>50</v>
      </c>
      <c r="B38" s="119" t="s">
        <v>300</v>
      </c>
      <c r="C38" s="116"/>
      <c r="D38" s="116"/>
      <c r="E38" s="116">
        <f ca="1">SUMIF(Balance!$AB$14:$AB$620,A38,Balance!$U$14:$V$619)</f>
        <v>0</v>
      </c>
      <c r="F38" s="116">
        <f t="shared" ca="1" si="1"/>
        <v>0</v>
      </c>
      <c r="G38" s="97"/>
      <c r="H38" s="97"/>
      <c r="I38" s="97"/>
      <c r="J38" s="97"/>
      <c r="K38" s="97"/>
      <c r="L38" s="97"/>
      <c r="M38" s="97"/>
      <c r="N38" s="97"/>
    </row>
    <row r="39" spans="1:14" s="107" customFormat="1" ht="14.25" hidden="1" customHeight="1" outlineLevel="3" x14ac:dyDescent="0.35">
      <c r="A39" s="118" t="s">
        <v>301</v>
      </c>
      <c r="B39" s="119" t="s">
        <v>302</v>
      </c>
      <c r="C39" s="116"/>
      <c r="D39" s="116"/>
      <c r="E39" s="116">
        <f ca="1">SUMIF(Balance!$AB$14:$AB$620,A39,Balance!$U$14:$V$619)</f>
        <v>0</v>
      </c>
      <c r="F39" s="116">
        <f t="shared" ca="1" si="1"/>
        <v>0</v>
      </c>
      <c r="G39" s="97"/>
      <c r="H39" s="97"/>
      <c r="I39" s="97"/>
      <c r="J39" s="97"/>
      <c r="K39" s="97"/>
      <c r="L39" s="97"/>
      <c r="M39" s="97"/>
      <c r="N39" s="97"/>
    </row>
    <row r="40" spans="1:14" s="107" customFormat="1" ht="14.25" hidden="1" customHeight="1" outlineLevel="3" x14ac:dyDescent="0.35">
      <c r="A40" s="118" t="s">
        <v>303</v>
      </c>
      <c r="B40" s="119" t="s">
        <v>304</v>
      </c>
      <c r="C40" s="116"/>
      <c r="D40" s="116"/>
      <c r="E40" s="116">
        <f ca="1">SUMIF(Balance!$AB$14:$AB$620,A40,Balance!$U$14:$V$619)</f>
        <v>0</v>
      </c>
      <c r="F40" s="116">
        <f t="shared" ca="1" si="1"/>
        <v>0</v>
      </c>
      <c r="G40" s="97"/>
      <c r="H40" s="97"/>
      <c r="I40" s="97"/>
      <c r="J40" s="97"/>
      <c r="K40" s="97"/>
      <c r="L40" s="97"/>
      <c r="M40" s="97"/>
      <c r="N40" s="97"/>
    </row>
    <row r="41" spans="1:14" s="107" customFormat="1" ht="14.25" hidden="1" customHeight="1" outlineLevel="3" x14ac:dyDescent="0.35">
      <c r="A41" s="118" t="s">
        <v>51</v>
      </c>
      <c r="B41" s="119" t="s">
        <v>305</v>
      </c>
      <c r="C41" s="116"/>
      <c r="D41" s="116"/>
      <c r="E41" s="116">
        <f ca="1">SUMIF(Balance!$AB$14:$AB$620,A41,Balance!$U$14:$V$619)</f>
        <v>0</v>
      </c>
      <c r="F41" s="116">
        <f t="shared" ca="1" si="1"/>
        <v>0</v>
      </c>
      <c r="G41" s="97"/>
      <c r="H41" s="97"/>
      <c r="I41" s="97"/>
      <c r="J41" s="97"/>
      <c r="K41" s="97"/>
      <c r="L41" s="97"/>
      <c r="M41" s="97"/>
      <c r="N41" s="97"/>
    </row>
    <row r="42" spans="1:14" s="107" customFormat="1" ht="14.25" hidden="1" customHeight="1" outlineLevel="3" x14ac:dyDescent="0.35">
      <c r="A42" s="118" t="s">
        <v>306</v>
      </c>
      <c r="B42" s="119" t="s">
        <v>307</v>
      </c>
      <c r="C42" s="116"/>
      <c r="D42" s="116"/>
      <c r="E42" s="116">
        <f ca="1">SUMIF(Balance!$AB$14:$AB$620,A42,Balance!$U$14:$V$619)</f>
        <v>0</v>
      </c>
      <c r="F42" s="116">
        <f t="shared" ca="1" si="1"/>
        <v>0</v>
      </c>
      <c r="G42" s="97"/>
      <c r="H42" s="97"/>
      <c r="I42" s="97"/>
      <c r="J42" s="97"/>
      <c r="K42" s="97"/>
      <c r="L42" s="97"/>
      <c r="M42" s="97"/>
      <c r="N42" s="97"/>
    </row>
    <row r="43" spans="1:14" s="107" customFormat="1" ht="14.25" hidden="1" customHeight="1" outlineLevel="3" x14ac:dyDescent="0.35">
      <c r="A43" s="118" t="s">
        <v>308</v>
      </c>
      <c r="B43" s="119" t="s">
        <v>309</v>
      </c>
      <c r="C43" s="116"/>
      <c r="D43" s="116"/>
      <c r="E43" s="116">
        <f ca="1">SUMIF(Balance!$AB$14:$AB$620,A43,Balance!$U$14:$V$619)</f>
        <v>0</v>
      </c>
      <c r="F43" s="116">
        <f t="shared" ca="1" si="1"/>
        <v>0</v>
      </c>
      <c r="G43" s="97"/>
      <c r="H43" s="97"/>
      <c r="I43" s="97"/>
      <c r="J43" s="97"/>
      <c r="K43" s="97"/>
      <c r="L43" s="97"/>
      <c r="M43" s="97"/>
      <c r="N43" s="97"/>
    </row>
    <row r="44" spans="1:14" s="107" customFormat="1" ht="14.25" hidden="1" customHeight="1" outlineLevel="3" x14ac:dyDescent="0.35">
      <c r="A44" s="118" t="s">
        <v>54</v>
      </c>
      <c r="B44" s="119" t="s">
        <v>310</v>
      </c>
      <c r="C44" s="116">
        <v>11500</v>
      </c>
      <c r="D44" s="116">
        <v>15063</v>
      </c>
      <c r="E44" s="116">
        <f ca="1">SUMIF(Balance!$AB$14:$AB$620,A44,Balance!$U$14:$V$619)</f>
        <v>7029</v>
      </c>
      <c r="F44" s="116">
        <f t="shared" ca="1" si="1"/>
        <v>8034</v>
      </c>
      <c r="G44" s="97"/>
      <c r="H44" s="97"/>
      <c r="I44" s="97"/>
      <c r="J44" s="97"/>
      <c r="K44" s="97"/>
      <c r="L44" s="97"/>
      <c r="M44" s="97"/>
      <c r="N44" s="97"/>
    </row>
    <row r="45" spans="1:14" s="107" customFormat="1" ht="14.25" customHeight="1" outlineLevel="2" collapsed="1" x14ac:dyDescent="0.35">
      <c r="A45" s="114" t="s">
        <v>311</v>
      </c>
      <c r="B45" s="115" t="s">
        <v>312</v>
      </c>
      <c r="C45" s="117">
        <f>SUM(C46+C47)</f>
        <v>0</v>
      </c>
      <c r="D45" s="117">
        <f>SUM(D46+D47)</f>
        <v>0</v>
      </c>
      <c r="E45" s="117">
        <f ca="1">SUM(E46+E47)</f>
        <v>0</v>
      </c>
      <c r="F45" s="117">
        <f ca="1">SUM(F46+F47)</f>
        <v>0</v>
      </c>
      <c r="G45" s="97"/>
      <c r="H45" s="97"/>
      <c r="I45" s="97"/>
      <c r="J45" s="97"/>
      <c r="K45" s="97"/>
      <c r="L45" s="97"/>
      <c r="M45" s="97"/>
      <c r="N45" s="97"/>
    </row>
    <row r="46" spans="1:14" s="107" customFormat="1" ht="14.25" hidden="1" customHeight="1" outlineLevel="3" x14ac:dyDescent="0.35">
      <c r="A46" s="118" t="s">
        <v>313</v>
      </c>
      <c r="B46" s="119" t="s">
        <v>314</v>
      </c>
      <c r="C46" s="116"/>
      <c r="D46" s="116"/>
      <c r="E46" s="116">
        <f ca="1">SUMIF(Balance!$AB$14:$AB$620,A46,Balance!$U$14:$V$619)</f>
        <v>0</v>
      </c>
      <c r="F46" s="116"/>
      <c r="G46" s="97"/>
      <c r="H46" s="97"/>
      <c r="I46" s="97"/>
      <c r="J46" s="97"/>
      <c r="K46" s="97"/>
      <c r="L46" s="97"/>
      <c r="M46" s="97"/>
      <c r="N46" s="97"/>
    </row>
    <row r="47" spans="1:14" s="107" customFormat="1" ht="14.25" hidden="1" customHeight="1" outlineLevel="3" x14ac:dyDescent="0.35">
      <c r="A47" s="118" t="s">
        <v>56</v>
      </c>
      <c r="B47" s="119" t="s">
        <v>55</v>
      </c>
      <c r="C47" s="116">
        <v>0</v>
      </c>
      <c r="D47" s="116">
        <v>0</v>
      </c>
      <c r="E47" s="116">
        <f ca="1">SUMIF(Balance!$AB$14:$AB$620,A47,Balance!$U$14:$V$619)</f>
        <v>0</v>
      </c>
      <c r="F47" s="116">
        <f t="shared" ref="F47:F52" ca="1" si="2">+D47-E47</f>
        <v>0</v>
      </c>
      <c r="G47" s="97"/>
      <c r="H47" s="97"/>
      <c r="I47" s="97"/>
      <c r="J47" s="97"/>
      <c r="K47" s="97"/>
      <c r="L47" s="97"/>
      <c r="M47" s="97"/>
      <c r="N47" s="97"/>
    </row>
    <row r="48" spans="1:14" s="107" customFormat="1" ht="14.25" customHeight="1" outlineLevel="2" collapsed="1" x14ac:dyDescent="0.35">
      <c r="A48" s="114" t="s">
        <v>315</v>
      </c>
      <c r="B48" s="115" t="s">
        <v>316</v>
      </c>
      <c r="C48" s="117">
        <f>SUM(C49+C50+C51)</f>
        <v>7700</v>
      </c>
      <c r="D48" s="117">
        <f>SUM(D49+D50+D51)</f>
        <v>6800</v>
      </c>
      <c r="E48" s="117">
        <f ca="1">SUM(E49+E50+E51)</f>
        <v>2606</v>
      </c>
      <c r="F48" s="117">
        <f ca="1">SUM(F49+F50+F51)</f>
        <v>4194</v>
      </c>
      <c r="G48" s="97"/>
      <c r="H48" s="97"/>
      <c r="I48" s="97"/>
      <c r="J48" s="97"/>
      <c r="K48" s="97"/>
      <c r="L48" s="97"/>
      <c r="M48" s="97"/>
      <c r="N48" s="97"/>
    </row>
    <row r="49" spans="1:14" s="107" customFormat="1" ht="14.25" hidden="1" customHeight="1" outlineLevel="3" x14ac:dyDescent="0.35">
      <c r="A49" s="118" t="s">
        <v>317</v>
      </c>
      <c r="B49" s="119" t="s">
        <v>318</v>
      </c>
      <c r="C49" s="116">
        <v>0</v>
      </c>
      <c r="D49" s="116">
        <v>0</v>
      </c>
      <c r="E49" s="116">
        <f ca="1">SUMIF(Balance!$AB$14:$AB$620,A49,Balance!$U$14:$V$619)</f>
        <v>0</v>
      </c>
      <c r="F49" s="116">
        <f t="shared" ca="1" si="2"/>
        <v>0</v>
      </c>
      <c r="G49" s="97"/>
      <c r="H49" s="97"/>
      <c r="I49" s="97"/>
      <c r="J49" s="97"/>
      <c r="K49" s="97"/>
      <c r="L49" s="97"/>
      <c r="M49" s="97"/>
      <c r="N49" s="97"/>
    </row>
    <row r="50" spans="1:14" s="107" customFormat="1" ht="14.25" hidden="1" customHeight="1" outlineLevel="3" x14ac:dyDescent="0.35">
      <c r="A50" s="118" t="s">
        <v>59</v>
      </c>
      <c r="B50" s="119" t="s">
        <v>58</v>
      </c>
      <c r="C50" s="116">
        <v>7700</v>
      </c>
      <c r="D50" s="116">
        <v>6800</v>
      </c>
      <c r="E50" s="116">
        <f ca="1">SUMIF(Balance!$AB$14:$AB$620,A50,Balance!$U$14:$V$619)</f>
        <v>2606</v>
      </c>
      <c r="F50" s="116">
        <f t="shared" ca="1" si="2"/>
        <v>4194</v>
      </c>
      <c r="G50" s="97"/>
      <c r="H50" s="97"/>
      <c r="I50" s="97"/>
      <c r="J50" s="97"/>
      <c r="K50" s="97"/>
      <c r="L50" s="97"/>
      <c r="M50" s="97"/>
      <c r="N50" s="97"/>
    </row>
    <row r="51" spans="1:14" s="107" customFormat="1" ht="14.25" hidden="1" customHeight="1" outlineLevel="3" x14ac:dyDescent="0.35">
      <c r="A51" s="118" t="s">
        <v>319</v>
      </c>
      <c r="B51" s="119" t="s">
        <v>320</v>
      </c>
      <c r="C51" s="116"/>
      <c r="D51" s="116"/>
      <c r="E51" s="116">
        <f ca="1">SUMIF(Balance!$AB$14:$AB$620,A51,Balance!$U$14:$V$619)</f>
        <v>0</v>
      </c>
      <c r="F51" s="116">
        <f t="shared" ca="1" si="2"/>
        <v>0</v>
      </c>
      <c r="G51" s="97"/>
      <c r="H51" s="97"/>
      <c r="I51" s="97"/>
      <c r="J51" s="97"/>
      <c r="K51" s="97"/>
      <c r="L51" s="97"/>
      <c r="M51" s="97"/>
      <c r="N51" s="97"/>
    </row>
    <row r="52" spans="1:14" s="107" customFormat="1" ht="14.25" customHeight="1" outlineLevel="2" collapsed="1" x14ac:dyDescent="0.35">
      <c r="A52" s="114" t="s">
        <v>321</v>
      </c>
      <c r="B52" s="114" t="s">
        <v>322</v>
      </c>
      <c r="C52" s="116"/>
      <c r="D52" s="116"/>
      <c r="E52" s="116">
        <f ca="1">SUMIF(Balance!$AB$14:$AB$620,A52,Balance!$U$14:$V$619)</f>
        <v>0</v>
      </c>
      <c r="F52" s="116">
        <f t="shared" ca="1" si="2"/>
        <v>0</v>
      </c>
      <c r="G52" s="97"/>
      <c r="H52" s="97"/>
      <c r="I52" s="97"/>
      <c r="J52" s="97"/>
      <c r="K52" s="97"/>
      <c r="L52" s="97"/>
      <c r="M52" s="97"/>
      <c r="N52" s="97"/>
    </row>
    <row r="53" spans="1:14" s="107" customFormat="1" ht="14.25" customHeight="1" outlineLevel="2" x14ac:dyDescent="0.35">
      <c r="A53" s="114" t="s">
        <v>323</v>
      </c>
      <c r="B53" s="115" t="s">
        <v>324</v>
      </c>
      <c r="C53" s="117">
        <f>SUM(C54+C55)</f>
        <v>0</v>
      </c>
      <c r="D53" s="117">
        <f>SUM(D54+D55)</f>
        <v>0</v>
      </c>
      <c r="E53" s="117">
        <f ca="1">SUM(E54+E55)</f>
        <v>0</v>
      </c>
      <c r="F53" s="117">
        <f>SUM(F54+F55)</f>
        <v>0</v>
      </c>
      <c r="G53" s="97"/>
      <c r="H53" s="97"/>
      <c r="I53" s="97"/>
      <c r="J53" s="97"/>
      <c r="K53" s="97"/>
      <c r="L53" s="97"/>
      <c r="M53" s="97"/>
      <c r="N53" s="97"/>
    </row>
    <row r="54" spans="1:14" s="107" customFormat="1" ht="14.25" hidden="1" customHeight="1" outlineLevel="3" x14ac:dyDescent="0.35">
      <c r="A54" s="118" t="s">
        <v>325</v>
      </c>
      <c r="B54" s="119" t="s">
        <v>326</v>
      </c>
      <c r="C54" s="116"/>
      <c r="D54" s="116"/>
      <c r="E54" s="116">
        <f ca="1">SUMIF(Balance!$AB$14:$AB$620,A54,Balance!$U$14:$V$619)</f>
        <v>0</v>
      </c>
      <c r="F54" s="116"/>
      <c r="G54" s="97"/>
      <c r="H54" s="97"/>
      <c r="I54" s="97"/>
      <c r="J54" s="97"/>
      <c r="K54" s="97"/>
      <c r="L54" s="97"/>
      <c r="M54" s="97"/>
      <c r="N54" s="97"/>
    </row>
    <row r="55" spans="1:14" s="107" customFormat="1" ht="14.25" hidden="1" customHeight="1" outlineLevel="3" x14ac:dyDescent="0.35">
      <c r="A55" s="118" t="s">
        <v>327</v>
      </c>
      <c r="B55" s="119" t="s">
        <v>328</v>
      </c>
      <c r="C55" s="116"/>
      <c r="D55" s="116"/>
      <c r="E55" s="116">
        <f ca="1">SUMIF(Balance!$AB$14:$AB$620,A55,Balance!$U$14:$V$619)</f>
        <v>0</v>
      </c>
      <c r="F55" s="116"/>
      <c r="G55" s="97"/>
      <c r="H55" s="97"/>
      <c r="I55" s="97"/>
      <c r="J55" s="97"/>
      <c r="K55" s="97"/>
      <c r="L55" s="97"/>
      <c r="M55" s="97"/>
      <c r="N55" s="97"/>
    </row>
    <row r="56" spans="1:14" s="107" customFormat="1" ht="14.25" customHeight="1" outlineLevel="2" collapsed="1" x14ac:dyDescent="0.35">
      <c r="A56" s="114" t="s">
        <v>329</v>
      </c>
      <c r="B56" s="115" t="s">
        <v>330</v>
      </c>
      <c r="C56" s="116"/>
      <c r="D56" s="116"/>
      <c r="E56" s="116">
        <f ca="1">SUMIF(Balance!$AB$14:$AB$620,A56,Balance!$U$14:$V$619)</f>
        <v>0</v>
      </c>
      <c r="F56" s="116"/>
      <c r="G56" s="97"/>
      <c r="H56" s="97"/>
      <c r="I56" s="97"/>
      <c r="J56" s="97"/>
      <c r="K56" s="97"/>
      <c r="L56" s="97"/>
      <c r="M56" s="97"/>
      <c r="N56" s="97"/>
    </row>
    <row r="57" spans="1:14" s="107" customFormat="1" ht="14.25" customHeight="1" outlineLevel="2" x14ac:dyDescent="0.35">
      <c r="A57" s="114" t="s">
        <v>331</v>
      </c>
      <c r="B57" s="115" t="s">
        <v>332</v>
      </c>
      <c r="C57" s="116"/>
      <c r="D57" s="116"/>
      <c r="E57" s="116">
        <f ca="1">SUMIF(Balance!$AB$14:$AB$620,A57,Balance!$U$14:$V$619)</f>
        <v>0</v>
      </c>
      <c r="F57" s="116"/>
      <c r="G57" s="97"/>
      <c r="H57" s="97"/>
      <c r="I57" s="97"/>
      <c r="J57" s="97"/>
      <c r="K57" s="97"/>
      <c r="L57" s="97"/>
      <c r="M57" s="97"/>
      <c r="N57" s="97"/>
    </row>
    <row r="58" spans="1:14" s="107" customFormat="1" ht="14.25" customHeight="1" outlineLevel="2" x14ac:dyDescent="0.35">
      <c r="A58" s="114" t="s">
        <v>333</v>
      </c>
      <c r="B58" s="115" t="s">
        <v>334</v>
      </c>
      <c r="C58" s="117">
        <f>SUM(C59+C60+C61)</f>
        <v>0</v>
      </c>
      <c r="D58" s="117">
        <f>SUM(D59+D60+D61)</f>
        <v>0</v>
      </c>
      <c r="E58" s="117">
        <f ca="1">SUM(E59+E60+E61)</f>
        <v>0</v>
      </c>
      <c r="F58" s="117">
        <f>SUM(F59+F60+F61)</f>
        <v>0</v>
      </c>
      <c r="G58" s="97"/>
      <c r="H58" s="97"/>
      <c r="I58" s="97"/>
      <c r="J58" s="97"/>
      <c r="K58" s="97"/>
      <c r="L58" s="97"/>
      <c r="M58" s="97"/>
      <c r="N58" s="97"/>
    </row>
    <row r="59" spans="1:14" s="107" customFormat="1" ht="14.25" hidden="1" customHeight="1" outlineLevel="3" x14ac:dyDescent="0.35">
      <c r="A59" s="118" t="s">
        <v>335</v>
      </c>
      <c r="B59" s="119" t="s">
        <v>336</v>
      </c>
      <c r="C59" s="116"/>
      <c r="D59" s="116"/>
      <c r="E59" s="116">
        <f ca="1">SUMIF(Balance!$AB$14:$AB$620,A59,Balance!$U$14:$V$619)</f>
        <v>0</v>
      </c>
      <c r="F59" s="116"/>
      <c r="G59" s="97"/>
      <c r="H59" s="97"/>
      <c r="I59" s="97"/>
      <c r="J59" s="97"/>
      <c r="K59" s="97"/>
      <c r="L59" s="97"/>
      <c r="M59" s="97"/>
      <c r="N59" s="97"/>
    </row>
    <row r="60" spans="1:14" s="107" customFormat="1" ht="14.25" hidden="1" customHeight="1" outlineLevel="3" x14ac:dyDescent="0.35">
      <c r="A60" s="118" t="s">
        <v>337</v>
      </c>
      <c r="B60" s="119" t="s">
        <v>338</v>
      </c>
      <c r="C60" s="116"/>
      <c r="D60" s="116"/>
      <c r="E60" s="116">
        <f ca="1">SUMIF(Balance!$AB$14:$AB$620,A60,Balance!$U$14:$V$619)</f>
        <v>0</v>
      </c>
      <c r="F60" s="116"/>
      <c r="G60" s="97"/>
      <c r="H60" s="97"/>
      <c r="I60" s="97"/>
      <c r="J60" s="97"/>
      <c r="K60" s="97"/>
      <c r="L60" s="97"/>
      <c r="M60" s="97"/>
      <c r="N60" s="97"/>
    </row>
    <row r="61" spans="1:14" s="107" customFormat="1" ht="14.25" hidden="1" customHeight="1" outlineLevel="3" x14ac:dyDescent="0.35">
      <c r="A61" s="118" t="s">
        <v>339</v>
      </c>
      <c r="B61" s="119" t="s">
        <v>340</v>
      </c>
      <c r="C61" s="116"/>
      <c r="D61" s="116"/>
      <c r="E61" s="116">
        <f ca="1">SUMIF(Balance!$AB$14:$AB$620,A61,Balance!$U$14:$V$619)</f>
        <v>0</v>
      </c>
      <c r="F61" s="116"/>
      <c r="G61" s="97"/>
      <c r="H61" s="97"/>
      <c r="I61" s="97"/>
      <c r="J61" s="97"/>
      <c r="K61" s="97"/>
      <c r="L61" s="97"/>
      <c r="M61" s="97"/>
      <c r="N61" s="97"/>
    </row>
    <row r="62" spans="1:14" s="107" customFormat="1" ht="14.25" customHeight="1" outlineLevel="2" collapsed="1" x14ac:dyDescent="0.35">
      <c r="A62" s="114" t="s">
        <v>341</v>
      </c>
      <c r="B62" s="115" t="s">
        <v>342</v>
      </c>
      <c r="C62" s="117">
        <f>SUM(C63)</f>
        <v>0</v>
      </c>
      <c r="D62" s="117">
        <f>SUM(D63)</f>
        <v>0</v>
      </c>
      <c r="E62" s="117">
        <f ca="1">SUM(E63)</f>
        <v>0</v>
      </c>
      <c r="F62" s="117">
        <f>SUM(F63)</f>
        <v>0</v>
      </c>
      <c r="G62" s="97"/>
      <c r="H62" s="97"/>
      <c r="I62" s="97"/>
      <c r="J62" s="97"/>
      <c r="K62" s="97"/>
      <c r="L62" s="97"/>
      <c r="M62" s="97"/>
      <c r="N62" s="97"/>
    </row>
    <row r="63" spans="1:14" s="107" customFormat="1" ht="14.25" hidden="1" customHeight="1" outlineLevel="3" x14ac:dyDescent="0.35">
      <c r="A63" s="118" t="s">
        <v>343</v>
      </c>
      <c r="B63" s="119" t="s">
        <v>344</v>
      </c>
      <c r="C63" s="116"/>
      <c r="D63" s="116"/>
      <c r="E63" s="116">
        <f ca="1">SUMIF(Balance!$AB$14:$AB$620,A63,Balance!$U$14:$V$619)</f>
        <v>0</v>
      </c>
      <c r="F63" s="116"/>
      <c r="G63" s="97"/>
      <c r="H63" s="97"/>
      <c r="I63" s="97"/>
      <c r="J63" s="97"/>
      <c r="K63" s="97"/>
      <c r="L63" s="97"/>
      <c r="M63" s="97"/>
      <c r="N63" s="97"/>
    </row>
    <row r="64" spans="1:14" s="107" customFormat="1" ht="14.25" customHeight="1" outlineLevel="2" collapsed="1" x14ac:dyDescent="0.35">
      <c r="A64" s="114" t="s">
        <v>345</v>
      </c>
      <c r="B64" s="115" t="s">
        <v>346</v>
      </c>
      <c r="C64" s="116"/>
      <c r="D64" s="116"/>
      <c r="E64" s="116">
        <f ca="1">SUMIF(Balance!$AB$14:$AB$620,A64,Balance!$U$14:$V$619)</f>
        <v>0</v>
      </c>
      <c r="F64" s="116"/>
      <c r="G64" s="97"/>
      <c r="H64" s="97"/>
      <c r="I64" s="97"/>
      <c r="J64" s="97"/>
      <c r="K64" s="97"/>
      <c r="L64" s="97"/>
      <c r="M64" s="97"/>
      <c r="N64" s="97"/>
    </row>
    <row r="65" spans="1:14" s="107" customFormat="1" ht="14.25" customHeight="1" outlineLevel="2" x14ac:dyDescent="0.35">
      <c r="A65" s="114" t="s">
        <v>347</v>
      </c>
      <c r="B65" s="115" t="s">
        <v>348</v>
      </c>
      <c r="C65" s="116"/>
      <c r="D65" s="116"/>
      <c r="E65" s="116">
        <f ca="1">SUMIF(Balance!$AB$14:$AB$620,A65,Balance!$U$14:$V$619)</f>
        <v>0</v>
      </c>
      <c r="F65" s="116"/>
      <c r="G65" s="97"/>
      <c r="H65" s="97"/>
      <c r="I65" s="97"/>
      <c r="J65" s="97"/>
      <c r="K65" s="97"/>
      <c r="L65" s="97"/>
      <c r="M65" s="97"/>
      <c r="N65" s="97"/>
    </row>
    <row r="66" spans="1:14" s="107" customFormat="1" ht="14.25" customHeight="1" outlineLevel="2" x14ac:dyDescent="0.35">
      <c r="A66" s="114" t="s">
        <v>349</v>
      </c>
      <c r="B66" s="115" t="s">
        <v>350</v>
      </c>
      <c r="C66" s="116"/>
      <c r="D66" s="116"/>
      <c r="E66" s="116">
        <f ca="1">SUMIF(Balance!$AB$14:$AB$620,A66,Balance!$U$14:$V$619)</f>
        <v>0</v>
      </c>
      <c r="F66" s="116"/>
      <c r="G66" s="97"/>
      <c r="H66" s="97"/>
      <c r="I66" s="97"/>
      <c r="J66" s="97"/>
      <c r="K66" s="97"/>
      <c r="L66" s="97"/>
      <c r="M66" s="97"/>
      <c r="N66" s="97"/>
    </row>
    <row r="67" spans="1:14" s="107" customFormat="1" ht="14.25" customHeight="1" outlineLevel="2" x14ac:dyDescent="0.35">
      <c r="A67" s="114" t="s">
        <v>351</v>
      </c>
      <c r="B67" s="115" t="s">
        <v>352</v>
      </c>
      <c r="C67" s="116"/>
      <c r="D67" s="116"/>
      <c r="E67" s="116">
        <f ca="1">SUMIF(Balance!$AB$14:$AB$620,A67,Balance!$U$14:$V$619)</f>
        <v>0</v>
      </c>
      <c r="F67" s="116"/>
      <c r="G67" s="97"/>
      <c r="H67" s="97"/>
      <c r="I67" s="97"/>
      <c r="J67" s="97"/>
      <c r="K67" s="97"/>
      <c r="L67" s="97"/>
      <c r="M67" s="97"/>
      <c r="N67" s="97"/>
    </row>
    <row r="68" spans="1:14" s="107" customFormat="1" ht="14.25" customHeight="1" outlineLevel="2" x14ac:dyDescent="0.35">
      <c r="A68" s="114" t="s">
        <v>353</v>
      </c>
      <c r="B68" s="115" t="s">
        <v>354</v>
      </c>
      <c r="C68" s="117">
        <f>SUM(C69)</f>
        <v>0</v>
      </c>
      <c r="D68" s="117">
        <f>SUM(D69)</f>
        <v>0</v>
      </c>
      <c r="E68" s="117">
        <f ca="1">SUM(E69)</f>
        <v>0</v>
      </c>
      <c r="F68" s="117">
        <f ca="1">SUM(F69)</f>
        <v>0</v>
      </c>
      <c r="G68" s="97"/>
      <c r="H68" s="97"/>
      <c r="I68" s="97"/>
      <c r="J68" s="97"/>
      <c r="K68" s="97"/>
      <c r="L68" s="97"/>
      <c r="M68" s="97"/>
      <c r="N68" s="97"/>
    </row>
    <row r="69" spans="1:14" s="107" customFormat="1" ht="14.25" hidden="1" customHeight="1" outlineLevel="3" x14ac:dyDescent="0.35">
      <c r="A69" s="118" t="s">
        <v>355</v>
      </c>
      <c r="B69" s="119" t="s">
        <v>356</v>
      </c>
      <c r="C69" s="116">
        <v>0</v>
      </c>
      <c r="D69" s="116">
        <v>0</v>
      </c>
      <c r="E69" s="116">
        <f ca="1">SUMIF(Balance!$AB$14:$AB$620,A69,Balance!$U$14:$V$619)</f>
        <v>0</v>
      </c>
      <c r="F69" s="116">
        <f t="shared" ref="F69:F78" ca="1" si="3">+D69-E69</f>
        <v>0</v>
      </c>
      <c r="G69" s="97"/>
      <c r="H69" s="97"/>
      <c r="I69" s="97"/>
      <c r="J69" s="97"/>
      <c r="K69" s="97"/>
      <c r="L69" s="97"/>
      <c r="M69" s="97"/>
      <c r="N69" s="97"/>
    </row>
    <row r="70" spans="1:14" s="107" customFormat="1" ht="14.25" customHeight="1" outlineLevel="2" collapsed="1" x14ac:dyDescent="0.35">
      <c r="A70" s="120" t="s">
        <v>60</v>
      </c>
      <c r="B70" s="120" t="s">
        <v>357</v>
      </c>
      <c r="C70" s="116">
        <v>0</v>
      </c>
      <c r="D70" s="116">
        <v>0</v>
      </c>
      <c r="E70" s="116">
        <f ca="1">SUMIF(Balance!$AB$14:$AB$620,A70,Balance!$U$14:$V$619)</f>
        <v>0</v>
      </c>
      <c r="F70" s="116">
        <f t="shared" ca="1" si="3"/>
        <v>0</v>
      </c>
      <c r="G70" s="97"/>
      <c r="H70" s="97"/>
      <c r="I70" s="97"/>
      <c r="J70" s="97"/>
      <c r="K70" s="97"/>
      <c r="L70" s="97"/>
      <c r="M70" s="97"/>
      <c r="N70" s="97"/>
    </row>
    <row r="71" spans="1:14" s="107" customFormat="1" ht="14.25" customHeight="1" outlineLevel="2" x14ac:dyDescent="0.35">
      <c r="A71" s="120" t="s">
        <v>61</v>
      </c>
      <c r="B71" s="120" t="s">
        <v>358</v>
      </c>
      <c r="C71" s="116"/>
      <c r="D71" s="116"/>
      <c r="E71" s="116">
        <f ca="1">SUMIF(Balance!$AB$14:$AB$620,A71,Balance!$U$14:$V$619)</f>
        <v>0</v>
      </c>
      <c r="F71" s="116">
        <f t="shared" ca="1" si="3"/>
        <v>0</v>
      </c>
      <c r="G71" s="97"/>
      <c r="H71" s="97"/>
      <c r="I71" s="97"/>
      <c r="J71" s="97"/>
      <c r="K71" s="97"/>
      <c r="L71" s="97"/>
      <c r="M71" s="97"/>
      <c r="N71" s="97"/>
    </row>
    <row r="72" spans="1:14" s="107" customFormat="1" ht="14.25" customHeight="1" outlineLevel="2" x14ac:dyDescent="0.35">
      <c r="A72" s="120" t="s">
        <v>62</v>
      </c>
      <c r="B72" s="121" t="s">
        <v>359</v>
      </c>
      <c r="C72" s="116"/>
      <c r="D72" s="116"/>
      <c r="E72" s="116">
        <f ca="1">SUMIF(Balance!$AB$14:$AB$620,A72,Balance!$U$14:$V$619)</f>
        <v>0</v>
      </c>
      <c r="F72" s="116">
        <f t="shared" ca="1" si="3"/>
        <v>0</v>
      </c>
      <c r="G72" s="97"/>
      <c r="H72" s="97"/>
      <c r="I72" s="97"/>
      <c r="J72" s="97"/>
      <c r="K72" s="97"/>
      <c r="L72" s="97"/>
      <c r="M72" s="97"/>
      <c r="N72" s="97"/>
    </row>
    <row r="73" spans="1:14" s="107" customFormat="1" ht="14.25" customHeight="1" outlineLevel="2" x14ac:dyDescent="0.35">
      <c r="A73" s="120" t="s">
        <v>360</v>
      </c>
      <c r="B73" s="120" t="s">
        <v>361</v>
      </c>
      <c r="C73" s="117">
        <f>C74+C75</f>
        <v>0</v>
      </c>
      <c r="D73" s="117">
        <f>D74+D75</f>
        <v>0</v>
      </c>
      <c r="E73" s="117">
        <f ca="1">E74+E75</f>
        <v>0</v>
      </c>
      <c r="F73" s="117">
        <f ca="1">F74+F75</f>
        <v>0</v>
      </c>
      <c r="G73" s="97"/>
      <c r="H73" s="97"/>
      <c r="I73" s="97"/>
      <c r="J73" s="97"/>
      <c r="K73" s="97"/>
      <c r="L73" s="97"/>
      <c r="M73" s="97"/>
      <c r="N73" s="97"/>
    </row>
    <row r="74" spans="1:14" s="107" customFormat="1" ht="14.25" hidden="1" customHeight="1" outlineLevel="3" x14ac:dyDescent="0.35">
      <c r="A74" s="122" t="s">
        <v>362</v>
      </c>
      <c r="B74" s="122" t="s">
        <v>363</v>
      </c>
      <c r="C74" s="116"/>
      <c r="D74" s="116"/>
      <c r="E74" s="116">
        <f ca="1">SUMIF(Balance!$AB$14:$AB$620,A74,Balance!$U$14:$V$619)</f>
        <v>0</v>
      </c>
      <c r="F74" s="116">
        <f t="shared" ca="1" si="3"/>
        <v>0</v>
      </c>
      <c r="G74" s="97"/>
      <c r="H74" s="97"/>
      <c r="I74" s="97"/>
      <c r="J74" s="97"/>
      <c r="K74" s="97"/>
      <c r="L74" s="97"/>
      <c r="M74" s="97"/>
      <c r="N74" s="97"/>
    </row>
    <row r="75" spans="1:14" s="107" customFormat="1" ht="14.25" hidden="1" customHeight="1" outlineLevel="3" x14ac:dyDescent="0.35">
      <c r="A75" s="122" t="s">
        <v>364</v>
      </c>
      <c r="B75" s="122" t="s">
        <v>365</v>
      </c>
      <c r="C75" s="116"/>
      <c r="D75" s="116"/>
      <c r="E75" s="116">
        <f ca="1">SUMIF(Balance!$AB$14:$AB$620,A75,Balance!$U$14:$V$619)</f>
        <v>0</v>
      </c>
      <c r="F75" s="116">
        <f t="shared" ca="1" si="3"/>
        <v>0</v>
      </c>
      <c r="G75" s="97"/>
      <c r="H75" s="97"/>
      <c r="I75" s="97"/>
      <c r="J75" s="97"/>
      <c r="K75" s="97"/>
      <c r="L75" s="97"/>
      <c r="M75" s="97"/>
      <c r="N75" s="97"/>
    </row>
    <row r="76" spans="1:14" s="107" customFormat="1" ht="14.25" customHeight="1" outlineLevel="2" collapsed="1" x14ac:dyDescent="0.35">
      <c r="A76" s="120" t="s">
        <v>63</v>
      </c>
      <c r="B76" s="120" t="s">
        <v>366</v>
      </c>
      <c r="C76" s="116"/>
      <c r="D76" s="116"/>
      <c r="E76" s="116">
        <f ca="1">SUMIF(Balance!$AB$14:$AB$620,A76,Balance!$U$14:$V$619)</f>
        <v>0</v>
      </c>
      <c r="F76" s="116">
        <f t="shared" ca="1" si="3"/>
        <v>0</v>
      </c>
      <c r="G76" s="97"/>
      <c r="H76" s="97"/>
      <c r="I76" s="97"/>
      <c r="J76" s="97"/>
      <c r="K76" s="97"/>
      <c r="L76" s="97"/>
      <c r="M76" s="97"/>
      <c r="N76" s="97"/>
    </row>
    <row r="77" spans="1:14" s="107" customFormat="1" ht="14.25" customHeight="1" outlineLevel="2" x14ac:dyDescent="0.35">
      <c r="A77" s="120" t="s">
        <v>64</v>
      </c>
      <c r="B77" s="120" t="s">
        <v>367</v>
      </c>
      <c r="C77" s="116"/>
      <c r="D77" s="116"/>
      <c r="E77" s="116">
        <f ca="1">SUMIF(Balance!$AB$14:$AB$620,A77,Balance!$U$14:$V$619)</f>
        <v>0</v>
      </c>
      <c r="F77" s="116">
        <f t="shared" ca="1" si="3"/>
        <v>0</v>
      </c>
      <c r="G77" s="97"/>
      <c r="H77" s="97"/>
      <c r="I77" s="97"/>
      <c r="J77" s="97"/>
      <c r="K77" s="97"/>
      <c r="L77" s="97"/>
      <c r="M77" s="97"/>
      <c r="N77" s="97"/>
    </row>
    <row r="78" spans="1:14" s="107" customFormat="1" ht="14.25" customHeight="1" outlineLevel="2" x14ac:dyDescent="0.35">
      <c r="A78" s="114" t="s">
        <v>65</v>
      </c>
      <c r="B78" s="115" t="s">
        <v>368</v>
      </c>
      <c r="C78" s="116">
        <v>32000</v>
      </c>
      <c r="D78" s="116">
        <v>26434</v>
      </c>
      <c r="E78" s="116">
        <f ca="1">SUMIF(Balance!$AB$14:$AB$620,A78,Balance!$U$14:$V$619)</f>
        <v>25050</v>
      </c>
      <c r="F78" s="116">
        <f t="shared" ca="1" si="3"/>
        <v>1384</v>
      </c>
      <c r="G78" s="97"/>
      <c r="H78" s="97"/>
      <c r="I78" s="97"/>
      <c r="J78" s="97"/>
      <c r="K78" s="97"/>
      <c r="L78" s="97"/>
      <c r="M78" s="97"/>
      <c r="N78" s="97"/>
    </row>
    <row r="79" spans="1:14" s="107" customFormat="1" ht="14.25" customHeight="1" outlineLevel="1" x14ac:dyDescent="0.35">
      <c r="A79" s="111" t="s">
        <v>369</v>
      </c>
      <c r="B79" s="111" t="s">
        <v>370</v>
      </c>
      <c r="C79" s="113">
        <f>SUM(C80+C81)</f>
        <v>35000</v>
      </c>
      <c r="D79" s="113">
        <f>SUM(D80+D81)</f>
        <v>43072</v>
      </c>
      <c r="E79" s="113">
        <f ca="1">SUM(E80+E81)</f>
        <v>34978</v>
      </c>
      <c r="F79" s="113">
        <f ca="1">SUM(F80+F81)</f>
        <v>8094</v>
      </c>
      <c r="G79" s="97"/>
      <c r="H79" s="97"/>
      <c r="I79" s="97"/>
      <c r="J79" s="97"/>
      <c r="K79" s="97"/>
      <c r="L79" s="97"/>
      <c r="M79" s="97"/>
      <c r="N79" s="97"/>
    </row>
    <row r="80" spans="1:14" s="107" customFormat="1" ht="14.25" customHeight="1" outlineLevel="2" x14ac:dyDescent="0.35">
      <c r="A80" s="114" t="s">
        <v>371</v>
      </c>
      <c r="B80" s="115" t="s">
        <v>372</v>
      </c>
      <c r="C80" s="116">
        <v>0</v>
      </c>
      <c r="D80" s="116">
        <v>0</v>
      </c>
      <c r="E80" s="116">
        <f ca="1">SUMIF(Balance!$AB$14:$AB$620,A80,Balance!$U$14:$V$619)</f>
        <v>0</v>
      </c>
      <c r="F80" s="116">
        <f t="shared" ref="F80:F81" ca="1" si="4">+D80-E80</f>
        <v>0</v>
      </c>
      <c r="G80" s="97"/>
      <c r="H80" s="97"/>
      <c r="I80" s="97"/>
      <c r="J80" s="97"/>
      <c r="K80" s="97"/>
      <c r="L80" s="97"/>
      <c r="M80" s="97"/>
      <c r="N80" s="97"/>
    </row>
    <row r="81" spans="1:14" s="107" customFormat="1" ht="14.25" customHeight="1" outlineLevel="2" x14ac:dyDescent="0.35">
      <c r="A81" s="114" t="s">
        <v>70</v>
      </c>
      <c r="B81" s="115" t="s">
        <v>373</v>
      </c>
      <c r="C81" s="116">
        <v>35000</v>
      </c>
      <c r="D81" s="116">
        <v>43072</v>
      </c>
      <c r="E81" s="116">
        <f ca="1">SUMIF(Balance!$AB$14:$AB$620,A81,Balance!$U$14:$V$619)</f>
        <v>34978</v>
      </c>
      <c r="F81" s="116">
        <f t="shared" ca="1" si="4"/>
        <v>8094</v>
      </c>
      <c r="G81" s="97"/>
      <c r="H81" s="97"/>
      <c r="I81" s="97"/>
      <c r="J81" s="97"/>
      <c r="K81" s="97"/>
      <c r="L81" s="97"/>
      <c r="M81" s="97"/>
      <c r="N81" s="97"/>
    </row>
    <row r="82" spans="1:14" s="107" customFormat="1" ht="14.25" customHeight="1" outlineLevel="1" x14ac:dyDescent="0.35">
      <c r="A82" s="111" t="s">
        <v>374</v>
      </c>
      <c r="B82" s="112" t="s">
        <v>375</v>
      </c>
      <c r="C82" s="113">
        <f>SUM(C83+C86+C90)</f>
        <v>0</v>
      </c>
      <c r="D82" s="113">
        <f>SUM(D83+D86+D90)</f>
        <v>0</v>
      </c>
      <c r="E82" s="113">
        <f ca="1">SUM(E83+E86+E90)</f>
        <v>0</v>
      </c>
      <c r="F82" s="113">
        <f ca="1">SUM(F83+F86+F90)</f>
        <v>0</v>
      </c>
      <c r="G82" s="97"/>
      <c r="H82" s="97"/>
      <c r="I82" s="97"/>
      <c r="J82" s="97"/>
      <c r="K82" s="97"/>
      <c r="L82" s="97"/>
      <c r="M82" s="97"/>
      <c r="N82" s="97"/>
    </row>
    <row r="83" spans="1:14" s="107" customFormat="1" ht="14.25" hidden="1" customHeight="1" outlineLevel="2" x14ac:dyDescent="0.35">
      <c r="A83" s="114" t="s">
        <v>376</v>
      </c>
      <c r="B83" s="115" t="s">
        <v>377</v>
      </c>
      <c r="C83" s="117">
        <f>SUM(C84+C85)</f>
        <v>0</v>
      </c>
      <c r="D83" s="117">
        <f>SUM(D84+D85)</f>
        <v>0</v>
      </c>
      <c r="E83" s="117">
        <f ca="1">SUM(E84+E85)</f>
        <v>0</v>
      </c>
      <c r="F83" s="117">
        <f>SUM(F84+F85)</f>
        <v>0</v>
      </c>
      <c r="G83" s="97"/>
      <c r="H83" s="97"/>
      <c r="I83" s="97"/>
      <c r="J83" s="97"/>
      <c r="K83" s="97"/>
      <c r="L83" s="97"/>
      <c r="M83" s="97"/>
      <c r="N83" s="97"/>
    </row>
    <row r="84" spans="1:14" s="107" customFormat="1" ht="14.25" hidden="1" customHeight="1" outlineLevel="3" x14ac:dyDescent="0.35">
      <c r="A84" s="118" t="s">
        <v>378</v>
      </c>
      <c r="B84" s="119" t="s">
        <v>379</v>
      </c>
      <c r="C84" s="116"/>
      <c r="D84" s="116"/>
      <c r="E84" s="116">
        <f ca="1">SUMIF(Balance!$AB$14:$AB$620,A84,Balance!$U$14:$V$619)</f>
        <v>0</v>
      </c>
      <c r="F84" s="116"/>
      <c r="G84" s="97"/>
      <c r="H84" s="97"/>
      <c r="I84" s="97"/>
      <c r="J84" s="97"/>
      <c r="K84" s="97"/>
      <c r="L84" s="97"/>
      <c r="M84" s="97"/>
      <c r="N84" s="97"/>
    </row>
    <row r="85" spans="1:14" s="107" customFormat="1" ht="14.25" hidden="1" customHeight="1" outlineLevel="3" x14ac:dyDescent="0.35">
      <c r="A85" s="118" t="s">
        <v>380</v>
      </c>
      <c r="B85" s="119" t="s">
        <v>381</v>
      </c>
      <c r="C85" s="116"/>
      <c r="D85" s="116"/>
      <c r="E85" s="116">
        <f ca="1">SUMIF(Balance!$AB$14:$AB$620,A85,Balance!$U$14:$V$619)</f>
        <v>0</v>
      </c>
      <c r="F85" s="116"/>
      <c r="G85" s="97"/>
      <c r="H85" s="97"/>
      <c r="I85" s="97"/>
      <c r="J85" s="97"/>
      <c r="K85" s="97"/>
      <c r="L85" s="97"/>
      <c r="M85" s="97"/>
      <c r="N85" s="97"/>
    </row>
    <row r="86" spans="1:14" s="107" customFormat="1" ht="14.25" hidden="1" customHeight="1" outlineLevel="2" collapsed="1" x14ac:dyDescent="0.35">
      <c r="A86" s="114" t="s">
        <v>382</v>
      </c>
      <c r="B86" s="115" t="s">
        <v>383</v>
      </c>
      <c r="C86" s="117">
        <f>SUM(C87+C88+C89)</f>
        <v>0</v>
      </c>
      <c r="D86" s="117">
        <f>SUM(D87+D88+D89)</f>
        <v>0</v>
      </c>
      <c r="E86" s="117">
        <f ca="1">SUM(E87+E88+E89)</f>
        <v>0</v>
      </c>
      <c r="F86" s="117">
        <f>SUM(F87+F88+F89)</f>
        <v>0</v>
      </c>
      <c r="G86" s="97"/>
      <c r="H86" s="97"/>
      <c r="I86" s="97"/>
      <c r="J86" s="97"/>
      <c r="K86" s="97"/>
      <c r="L86" s="97"/>
      <c r="M86" s="97"/>
      <c r="N86" s="97"/>
    </row>
    <row r="87" spans="1:14" s="107" customFormat="1" ht="14.25" hidden="1" customHeight="1" outlineLevel="3" x14ac:dyDescent="0.35">
      <c r="A87" s="118" t="s">
        <v>384</v>
      </c>
      <c r="B87" s="119" t="s">
        <v>379</v>
      </c>
      <c r="C87" s="116"/>
      <c r="D87" s="116"/>
      <c r="E87" s="116">
        <f ca="1">SUMIF(Balance!$AB$14:$AB$620,A87,Balance!$U$14:$V$619)</f>
        <v>0</v>
      </c>
      <c r="F87" s="116"/>
      <c r="G87" s="97"/>
      <c r="H87" s="97"/>
      <c r="I87" s="97"/>
      <c r="J87" s="97"/>
      <c r="K87" s="97"/>
      <c r="L87" s="97"/>
      <c r="M87" s="97"/>
      <c r="N87" s="97"/>
    </row>
    <row r="88" spans="1:14" s="107" customFormat="1" ht="14.25" hidden="1" customHeight="1" outlineLevel="3" x14ac:dyDescent="0.35">
      <c r="A88" s="118" t="s">
        <v>385</v>
      </c>
      <c r="B88" s="119" t="s">
        <v>386</v>
      </c>
      <c r="C88" s="116"/>
      <c r="D88" s="116"/>
      <c r="E88" s="116">
        <f ca="1">SUMIF(Balance!$AB$14:$AB$620,A88,Balance!$U$14:$V$619)</f>
        <v>0</v>
      </c>
      <c r="F88" s="116"/>
      <c r="G88" s="97"/>
      <c r="H88" s="97"/>
      <c r="I88" s="97"/>
      <c r="J88" s="97"/>
      <c r="K88" s="97"/>
      <c r="L88" s="97"/>
      <c r="M88" s="97"/>
      <c r="N88" s="97"/>
    </row>
    <row r="89" spans="1:14" s="107" customFormat="1" ht="14.25" hidden="1" customHeight="1" outlineLevel="3" x14ac:dyDescent="0.35">
      <c r="A89" s="118" t="s">
        <v>387</v>
      </c>
      <c r="B89" s="119" t="s">
        <v>388</v>
      </c>
      <c r="C89" s="116"/>
      <c r="D89" s="116"/>
      <c r="E89" s="116">
        <f ca="1">SUMIF(Balance!$AB$14:$AB$620,A89,Balance!$U$14:$V$619)</f>
        <v>0</v>
      </c>
      <c r="F89" s="116"/>
      <c r="G89" s="97"/>
      <c r="H89" s="97"/>
      <c r="I89" s="97"/>
      <c r="J89" s="97"/>
      <c r="K89" s="97"/>
      <c r="L89" s="97"/>
      <c r="M89" s="97"/>
      <c r="N89" s="97"/>
    </row>
    <row r="90" spans="1:14" s="107" customFormat="1" ht="14.25" hidden="1" customHeight="1" outlineLevel="2" collapsed="1" x14ac:dyDescent="0.35">
      <c r="A90" s="114" t="s">
        <v>389</v>
      </c>
      <c r="B90" s="115" t="s">
        <v>390</v>
      </c>
      <c r="C90" s="117">
        <f>SUM(C91+C92+C93+C94+C95)</f>
        <v>0</v>
      </c>
      <c r="D90" s="117">
        <f>SUM(D91+D92+D93+D94+D95)</f>
        <v>0</v>
      </c>
      <c r="E90" s="117">
        <f ca="1">SUM(E91+E92+E93+E94+E95)</f>
        <v>0</v>
      </c>
      <c r="F90" s="117">
        <f ca="1">SUM(F91+F92+F93+F94+F95)</f>
        <v>0</v>
      </c>
      <c r="G90" s="97"/>
      <c r="H90" s="97"/>
      <c r="I90" s="97"/>
      <c r="J90" s="97"/>
      <c r="K90" s="97"/>
      <c r="L90" s="97"/>
      <c r="M90" s="97"/>
      <c r="N90" s="97"/>
    </row>
    <row r="91" spans="1:14" s="107" customFormat="1" ht="14.25" hidden="1" customHeight="1" outlineLevel="2" x14ac:dyDescent="0.35">
      <c r="A91" s="118" t="s">
        <v>391</v>
      </c>
      <c r="B91" s="119" t="s">
        <v>379</v>
      </c>
      <c r="C91" s="116"/>
      <c r="D91" s="116"/>
      <c r="E91" s="116">
        <f ca="1">SUMIF(Balance!$AB$14:$AB$620,A91,Balance!$U$14:$V$619)</f>
        <v>0</v>
      </c>
      <c r="F91" s="116"/>
      <c r="G91" s="97"/>
      <c r="H91" s="97"/>
      <c r="I91" s="97"/>
      <c r="J91" s="97"/>
      <c r="K91" s="97"/>
      <c r="L91" s="97"/>
      <c r="M91" s="97"/>
      <c r="N91" s="97"/>
    </row>
    <row r="92" spans="1:14" s="107" customFormat="1" ht="14.25" hidden="1" customHeight="1" outlineLevel="2" x14ac:dyDescent="0.35">
      <c r="A92" s="118" t="s">
        <v>392</v>
      </c>
      <c r="B92" s="119" t="s">
        <v>393</v>
      </c>
      <c r="C92" s="116"/>
      <c r="D92" s="116"/>
      <c r="E92" s="116">
        <f ca="1">SUMIF(Balance!$AB$14:$AB$620,A92,Balance!$U$14:$V$619)</f>
        <v>0</v>
      </c>
      <c r="F92" s="116"/>
      <c r="G92" s="97"/>
      <c r="H92" s="97"/>
      <c r="I92" s="97"/>
      <c r="J92" s="97"/>
      <c r="K92" s="97"/>
      <c r="L92" s="97"/>
      <c r="M92" s="97"/>
      <c r="N92" s="97"/>
    </row>
    <row r="93" spans="1:14" s="107" customFormat="1" ht="14.25" hidden="1" customHeight="1" outlineLevel="2" x14ac:dyDescent="0.35">
      <c r="A93" s="118" t="s">
        <v>394</v>
      </c>
      <c r="B93" s="119" t="s">
        <v>395</v>
      </c>
      <c r="C93" s="116"/>
      <c r="D93" s="116"/>
      <c r="E93" s="116">
        <f ca="1">SUMIF(Balance!$AB$14:$AB$620,A93,Balance!$U$14:$V$619)</f>
        <v>0</v>
      </c>
      <c r="F93" s="116"/>
      <c r="G93" s="97"/>
      <c r="H93" s="97"/>
      <c r="I93" s="97"/>
      <c r="J93" s="97"/>
      <c r="K93" s="97"/>
      <c r="L93" s="97"/>
      <c r="M93" s="97"/>
      <c r="N93" s="97"/>
    </row>
    <row r="94" spans="1:14" s="107" customFormat="1" ht="14.25" hidden="1" customHeight="1" outlineLevel="2" x14ac:dyDescent="0.35">
      <c r="A94" s="118" t="s">
        <v>396</v>
      </c>
      <c r="B94" s="119" t="s">
        <v>397</v>
      </c>
      <c r="C94" s="116"/>
      <c r="D94" s="116"/>
      <c r="E94" s="116">
        <f ca="1">SUMIF(Balance!$AB$14:$AB$620,A94,Balance!$U$14:$V$619)</f>
        <v>0</v>
      </c>
      <c r="F94" s="116"/>
      <c r="G94" s="97"/>
      <c r="H94" s="97"/>
      <c r="I94" s="97"/>
      <c r="J94" s="97"/>
      <c r="K94" s="97"/>
      <c r="L94" s="97"/>
      <c r="M94" s="97"/>
      <c r="N94" s="97"/>
    </row>
    <row r="95" spans="1:14" s="107" customFormat="1" ht="14.25" hidden="1" customHeight="1" outlineLevel="2" x14ac:dyDescent="0.35">
      <c r="A95" s="118" t="s">
        <v>398</v>
      </c>
      <c r="B95" s="119" t="s">
        <v>399</v>
      </c>
      <c r="C95" s="116">
        <v>0</v>
      </c>
      <c r="D95" s="116">
        <v>0</v>
      </c>
      <c r="E95" s="116">
        <f ca="1">SUMIF(Balance!$AB$14:$AB$620,A95,Balance!$U$14:$V$619)</f>
        <v>0</v>
      </c>
      <c r="F95" s="116">
        <f t="shared" ref="F95" ca="1" si="5">+D95-E95</f>
        <v>0</v>
      </c>
      <c r="G95" s="97"/>
      <c r="H95" s="97"/>
      <c r="I95" s="97"/>
      <c r="J95" s="97"/>
      <c r="K95" s="97"/>
      <c r="L95" s="97"/>
      <c r="M95" s="97"/>
      <c r="N95" s="97"/>
    </row>
    <row r="96" spans="1:14" s="107" customFormat="1" ht="14.25" customHeight="1" outlineLevel="1" collapsed="1" x14ac:dyDescent="0.35">
      <c r="A96" s="111" t="s">
        <v>400</v>
      </c>
      <c r="B96" s="112" t="s">
        <v>401</v>
      </c>
      <c r="C96" s="113">
        <f>SUM(C97+C98+C99+C100+C101+C102)</f>
        <v>0</v>
      </c>
      <c r="D96" s="113">
        <f>SUM(D97+D98+D99+D100+D101+D102)</f>
        <v>5650</v>
      </c>
      <c r="E96" s="113">
        <f ca="1">SUM(E97+E98+E99+E100+E101+E102)</f>
        <v>3202</v>
      </c>
      <c r="F96" s="113">
        <f ca="1">SUM(F97+F98+F99+F100+F101+F102)</f>
        <v>2448</v>
      </c>
      <c r="G96" s="97"/>
      <c r="H96" s="97"/>
      <c r="I96" s="97"/>
      <c r="J96" s="97"/>
      <c r="K96" s="97"/>
      <c r="L96" s="97"/>
      <c r="M96" s="97"/>
      <c r="N96" s="97"/>
    </row>
    <row r="97" spans="1:14" s="107" customFormat="1" ht="14.25" customHeight="1" outlineLevel="2" x14ac:dyDescent="0.35">
      <c r="A97" s="114" t="s">
        <v>402</v>
      </c>
      <c r="B97" s="115" t="s">
        <v>403</v>
      </c>
      <c r="C97" s="116"/>
      <c r="D97" s="116"/>
      <c r="E97" s="116">
        <f ca="1">SUMIF(Balance!$AB$14:$AB$620,A97,Balance!$U$14:$V$619)</f>
        <v>0</v>
      </c>
      <c r="F97" s="116"/>
      <c r="G97" s="97"/>
      <c r="H97" s="97"/>
      <c r="I97" s="97"/>
      <c r="J97" s="97"/>
      <c r="K97" s="97"/>
      <c r="L97" s="97"/>
      <c r="M97" s="97"/>
      <c r="N97" s="97"/>
    </row>
    <row r="98" spans="1:14" s="107" customFormat="1" ht="14.25" customHeight="1" outlineLevel="2" x14ac:dyDescent="0.35">
      <c r="A98" s="114" t="s">
        <v>404</v>
      </c>
      <c r="B98" s="115" t="s">
        <v>405</v>
      </c>
      <c r="C98" s="116"/>
      <c r="D98" s="116"/>
      <c r="E98" s="116">
        <f ca="1">SUMIF(Balance!$AB$14:$AB$620,A98,Balance!$U$14:$V$619)</f>
        <v>0</v>
      </c>
      <c r="F98" s="116"/>
      <c r="G98" s="97"/>
      <c r="H98" s="97"/>
      <c r="I98" s="97"/>
      <c r="J98" s="97"/>
      <c r="K98" s="97"/>
      <c r="L98" s="97"/>
      <c r="M98" s="97"/>
      <c r="N98" s="97"/>
    </row>
    <row r="99" spans="1:14" s="107" customFormat="1" ht="14.25" customHeight="1" outlineLevel="2" x14ac:dyDescent="0.35">
      <c r="A99" s="114" t="s">
        <v>406</v>
      </c>
      <c r="B99" s="115" t="s">
        <v>407</v>
      </c>
      <c r="C99" s="116">
        <v>0</v>
      </c>
      <c r="D99" s="116">
        <v>0</v>
      </c>
      <c r="E99" s="116">
        <f ca="1">SUMIF(Balance!$AB$14:$AB$620,A99,Balance!$U$14:$V$619)</f>
        <v>0</v>
      </c>
      <c r="F99" s="116">
        <f t="shared" ref="F99:F100" ca="1" si="6">+D99-E99</f>
        <v>0</v>
      </c>
      <c r="G99" s="97"/>
      <c r="H99" s="97"/>
      <c r="I99" s="97"/>
      <c r="J99" s="97"/>
      <c r="K99" s="97"/>
      <c r="L99" s="97"/>
      <c r="M99" s="97"/>
      <c r="N99" s="97"/>
    </row>
    <row r="100" spans="1:14" s="107" customFormat="1" ht="14.25" customHeight="1" outlineLevel="2" x14ac:dyDescent="0.35">
      <c r="A100" s="114" t="s">
        <v>77</v>
      </c>
      <c r="B100" s="115" t="s">
        <v>408</v>
      </c>
      <c r="C100" s="116">
        <v>0</v>
      </c>
      <c r="D100" s="116">
        <v>5650</v>
      </c>
      <c r="E100" s="116">
        <f ca="1">SUMIF(Balance!$AB$14:$AB$620,A100,Balance!$U$14:$V$619)</f>
        <v>3202</v>
      </c>
      <c r="F100" s="116">
        <f t="shared" ca="1" si="6"/>
        <v>2448</v>
      </c>
      <c r="G100" s="97"/>
      <c r="H100" s="97"/>
      <c r="I100" s="97"/>
      <c r="J100" s="97"/>
      <c r="K100" s="97"/>
      <c r="L100" s="97"/>
      <c r="M100" s="97"/>
      <c r="N100" s="97"/>
    </row>
    <row r="101" spans="1:14" s="107" customFormat="1" ht="14.25" customHeight="1" outlineLevel="2" x14ac:dyDescent="0.35">
      <c r="A101" s="114" t="s">
        <v>409</v>
      </c>
      <c r="B101" s="115" t="s">
        <v>410</v>
      </c>
      <c r="C101" s="116"/>
      <c r="D101" s="116"/>
      <c r="E101" s="116">
        <f ca="1">SUMIF(Balance!$AB$14:$AB$620,A101,Balance!$U$14:$V$619)</f>
        <v>0</v>
      </c>
      <c r="F101" s="116"/>
      <c r="G101" s="97"/>
      <c r="H101" s="97"/>
      <c r="I101" s="97"/>
      <c r="J101" s="97"/>
      <c r="K101" s="97"/>
      <c r="L101" s="97"/>
      <c r="M101" s="97"/>
      <c r="N101" s="97"/>
    </row>
    <row r="102" spans="1:14" s="107" customFormat="1" ht="14.25" customHeight="1" outlineLevel="2" x14ac:dyDescent="0.35">
      <c r="A102" s="114" t="s">
        <v>411</v>
      </c>
      <c r="B102" s="115" t="s">
        <v>412</v>
      </c>
      <c r="C102" s="116"/>
      <c r="D102" s="116"/>
      <c r="E102" s="116">
        <f ca="1">SUMIF(Balance!$AB$14:$AB$620,A102,Balance!$U$14:$V$619)</f>
        <v>0</v>
      </c>
      <c r="F102" s="116"/>
      <c r="G102" s="97"/>
      <c r="H102" s="97"/>
      <c r="I102" s="97"/>
      <c r="J102" s="97"/>
      <c r="K102" s="97"/>
      <c r="L102" s="97"/>
      <c r="M102" s="97"/>
      <c r="N102" s="97"/>
    </row>
    <row r="103" spans="1:14" s="107" customFormat="1" ht="14.25" customHeight="1" outlineLevel="1" x14ac:dyDescent="0.35">
      <c r="A103" s="111" t="s">
        <v>413</v>
      </c>
      <c r="B103" s="112" t="s">
        <v>414</v>
      </c>
      <c r="C103" s="113">
        <f>SUM(C104+C105+C106+C108)</f>
        <v>20000</v>
      </c>
      <c r="D103" s="113">
        <f>SUM(D104+D105+D106+D108)</f>
        <v>29099</v>
      </c>
      <c r="E103" s="113">
        <f ca="1">SUM(E104+E105+E106+E108)</f>
        <v>39594</v>
      </c>
      <c r="F103" s="113">
        <f ca="1">SUM(F104+F105+F106+F108)</f>
        <v>-10495</v>
      </c>
      <c r="G103" s="97"/>
      <c r="H103" s="97"/>
      <c r="I103" s="97"/>
      <c r="J103" s="97"/>
      <c r="K103" s="97"/>
      <c r="L103" s="97"/>
      <c r="M103" s="97"/>
      <c r="N103" s="97"/>
    </row>
    <row r="104" spans="1:14" s="107" customFormat="1" ht="14.25" customHeight="1" outlineLevel="1" x14ac:dyDescent="0.35">
      <c r="A104" s="114" t="s">
        <v>415</v>
      </c>
      <c r="B104" s="115" t="s">
        <v>416</v>
      </c>
      <c r="C104" s="117">
        <v>0</v>
      </c>
      <c r="D104" s="117">
        <v>0</v>
      </c>
      <c r="E104" s="117">
        <f ca="1">SUMIF(Balance!$AB$14:$AB$620,A104,Balance!$U$14:$V$619)</f>
        <v>17778</v>
      </c>
      <c r="F104" s="117">
        <f t="shared" ref="F104:F108" ca="1" si="7">+D104-E104</f>
        <v>-17778</v>
      </c>
      <c r="G104" s="97"/>
      <c r="H104" s="97"/>
      <c r="I104" s="97"/>
      <c r="J104" s="97"/>
      <c r="K104" s="97"/>
      <c r="L104" s="97"/>
      <c r="M104" s="97"/>
      <c r="N104" s="97"/>
    </row>
    <row r="105" spans="1:14" s="107" customFormat="1" ht="14.25" customHeight="1" outlineLevel="1" x14ac:dyDescent="0.35">
      <c r="A105" s="114" t="s">
        <v>80</v>
      </c>
      <c r="B105" s="115" t="s">
        <v>79</v>
      </c>
      <c r="C105" s="116">
        <v>20000</v>
      </c>
      <c r="D105" s="116">
        <v>3956</v>
      </c>
      <c r="E105" s="116">
        <f ca="1">SUMIF(Balance!$AB$14:$AB$620,A105,Balance!$U$14:$V$619)</f>
        <v>1990</v>
      </c>
      <c r="F105" s="116">
        <f t="shared" ca="1" si="7"/>
        <v>1966</v>
      </c>
      <c r="G105" s="97"/>
      <c r="H105" s="97"/>
      <c r="I105" s="97"/>
      <c r="J105" s="97"/>
      <c r="K105" s="97"/>
      <c r="L105" s="97"/>
      <c r="M105" s="97"/>
      <c r="N105" s="97"/>
    </row>
    <row r="106" spans="1:14" s="107" customFormat="1" ht="14.25" customHeight="1" outlineLevel="1" x14ac:dyDescent="0.35">
      <c r="A106" s="114" t="s">
        <v>419</v>
      </c>
      <c r="B106" s="115" t="s">
        <v>420</v>
      </c>
      <c r="C106" s="117">
        <f>SUM(C107)</f>
        <v>0</v>
      </c>
      <c r="D106" s="117">
        <f>SUM(D107)</f>
        <v>25143</v>
      </c>
      <c r="E106" s="117">
        <f ca="1">SUM(E107)</f>
        <v>19826</v>
      </c>
      <c r="F106" s="117">
        <f ca="1">SUM(F107)</f>
        <v>5317</v>
      </c>
      <c r="G106" s="97"/>
      <c r="H106" s="97"/>
      <c r="I106" s="97"/>
      <c r="J106" s="97"/>
      <c r="K106" s="97"/>
      <c r="L106" s="97"/>
      <c r="M106" s="97"/>
      <c r="N106" s="97"/>
    </row>
    <row r="107" spans="1:14" s="107" customFormat="1" ht="14.25" customHeight="1" outlineLevel="2" x14ac:dyDescent="0.35">
      <c r="A107" s="118" t="s">
        <v>120</v>
      </c>
      <c r="B107" s="119" t="s">
        <v>421</v>
      </c>
      <c r="C107" s="116">
        <v>0</v>
      </c>
      <c r="D107" s="116">
        <v>25143</v>
      </c>
      <c r="E107" s="116">
        <f ca="1">SUMIF(Balance!$AB$14:$AB$620,A107,Balance!$U$14:$V$619)</f>
        <v>19826</v>
      </c>
      <c r="F107" s="116">
        <f t="shared" ca="1" si="7"/>
        <v>5317</v>
      </c>
      <c r="G107" s="97"/>
      <c r="H107" s="97"/>
      <c r="I107" s="97"/>
      <c r="J107" s="97"/>
      <c r="K107" s="97"/>
      <c r="L107" s="97"/>
      <c r="M107" s="97"/>
      <c r="N107" s="97"/>
    </row>
    <row r="108" spans="1:14" s="107" customFormat="1" ht="14.25" customHeight="1" outlineLevel="1" x14ac:dyDescent="0.35">
      <c r="A108" s="114" t="s">
        <v>85</v>
      </c>
      <c r="B108" s="115" t="s">
        <v>84</v>
      </c>
      <c r="C108" s="116">
        <v>0</v>
      </c>
      <c r="D108" s="116">
        <v>0</v>
      </c>
      <c r="E108" s="116">
        <f ca="1">SUMIF(Balance!$AB$14:$AB$620,A108,Balance!$U$14:$V$619)</f>
        <v>0</v>
      </c>
      <c r="F108" s="116">
        <f t="shared" ca="1" si="7"/>
        <v>0</v>
      </c>
      <c r="G108" s="97"/>
      <c r="H108" s="97"/>
      <c r="I108" s="97"/>
      <c r="J108" s="97"/>
      <c r="K108" s="97"/>
      <c r="L108" s="97"/>
      <c r="M108" s="97"/>
      <c r="N108" s="97"/>
    </row>
    <row r="109" spans="1:14" s="107" customFormat="1" ht="14.25" customHeight="1" outlineLevel="1" collapsed="1" x14ac:dyDescent="0.35">
      <c r="A109" s="108" t="s">
        <v>422</v>
      </c>
      <c r="B109" s="108" t="s">
        <v>423</v>
      </c>
      <c r="C109" s="110">
        <f>SUM(C110+C172+C175+C188+C195)</f>
        <v>0</v>
      </c>
      <c r="D109" s="110">
        <f>SUM(D110+D172+D175+D188+D195)</f>
        <v>0</v>
      </c>
      <c r="E109" s="110">
        <f ca="1">SUM(E110+E172+E175+E188+E195)</f>
        <v>0</v>
      </c>
      <c r="F109" s="110">
        <f ca="1">SUM(F110+F172+F175+F188+F195)</f>
        <v>0</v>
      </c>
      <c r="G109" s="97"/>
      <c r="H109" s="97"/>
      <c r="I109" s="97"/>
      <c r="J109" s="97"/>
      <c r="K109" s="97"/>
      <c r="L109" s="97"/>
      <c r="M109" s="97"/>
      <c r="N109" s="97"/>
    </row>
    <row r="110" spans="1:14" s="107" customFormat="1" ht="14.25" hidden="1" customHeight="1" outlineLevel="2" x14ac:dyDescent="0.35">
      <c r="A110" s="111" t="s">
        <v>424</v>
      </c>
      <c r="B110" s="112" t="s">
        <v>239</v>
      </c>
      <c r="C110" s="113">
        <f>SUM(C111+C112+C114+C115+C119+C122+C125+C133+C135+C137+C146+C149+C152+C153+C155+C156+C157+C159+C160+C161+C162+C171+C151+C163+C164+C165+C166+C169+C170)</f>
        <v>0</v>
      </c>
      <c r="D110" s="113">
        <f>SUM(D111+D112+D114+D115+D119+D122+D125+D133+D135+D137+D146+D149+D152+D153+D155+D156+D157+D159+D160+D161+D162+D171+D151+D163+D164+D165+D166+D169+D170)</f>
        <v>0</v>
      </c>
      <c r="E110" s="113">
        <f ca="1">SUM(E111+E112+E114+E115+E119+E122+E125+E133+E135+E137+E146+E149+E152+E153+E155+E156+E157+E159+E160+E161+E162+E171+E151+E163+E164+E165+E166+E169+E170)</f>
        <v>0</v>
      </c>
      <c r="F110" s="113">
        <f ca="1">SUM(F111+F112+F114+F115+F119+F122+F125+F133+F135+F137+F146+F149+F152+F153+F155+F156+F157+F159+F160+F161+F162+F171+F151+F163+F164+F165+F166+F169+F170)</f>
        <v>0</v>
      </c>
      <c r="G110" s="97"/>
      <c r="H110" s="97"/>
      <c r="I110" s="97"/>
      <c r="J110" s="97"/>
      <c r="K110" s="97"/>
      <c r="L110" s="97"/>
      <c r="M110" s="97"/>
      <c r="N110" s="97"/>
    </row>
    <row r="111" spans="1:14" s="107" customFormat="1" ht="14.25" hidden="1" customHeight="1" outlineLevel="3" x14ac:dyDescent="0.35">
      <c r="A111" s="114" t="s">
        <v>87</v>
      </c>
      <c r="B111" s="115" t="s">
        <v>240</v>
      </c>
      <c r="C111" s="116">
        <v>0</v>
      </c>
      <c r="D111" s="116">
        <v>0</v>
      </c>
      <c r="E111" s="116">
        <f ca="1">SUMIF(Balance!$AB$14:$AB$620,A111,Balance!$U$14:$V$619)</f>
        <v>0</v>
      </c>
      <c r="F111" s="116">
        <f t="shared" ref="F111" ca="1" si="8">+D111-E111</f>
        <v>0</v>
      </c>
      <c r="G111" s="97"/>
      <c r="H111" s="97"/>
      <c r="I111" s="97"/>
      <c r="J111" s="97"/>
      <c r="K111" s="97"/>
      <c r="L111" s="97"/>
      <c r="M111" s="97"/>
      <c r="N111" s="97"/>
    </row>
    <row r="112" spans="1:14" s="107" customFormat="1" ht="14.25" hidden="1" customHeight="1" outlineLevel="3" x14ac:dyDescent="0.35">
      <c r="A112" s="114" t="s">
        <v>425</v>
      </c>
      <c r="B112" s="115" t="s">
        <v>242</v>
      </c>
      <c r="C112" s="117">
        <f>C113</f>
        <v>0</v>
      </c>
      <c r="D112" s="117">
        <f>D113</f>
        <v>0</v>
      </c>
      <c r="E112" s="117">
        <f ca="1">E113</f>
        <v>0</v>
      </c>
      <c r="F112" s="117">
        <f>F113</f>
        <v>0</v>
      </c>
      <c r="G112" s="97"/>
      <c r="H112" s="97"/>
      <c r="I112" s="97"/>
      <c r="J112" s="97"/>
      <c r="K112" s="97"/>
      <c r="L112" s="97"/>
      <c r="M112" s="97"/>
      <c r="N112" s="97"/>
    </row>
    <row r="113" spans="1:14" s="107" customFormat="1" ht="14.25" hidden="1" customHeight="1" outlineLevel="4" x14ac:dyDescent="0.35">
      <c r="A113" s="118" t="s">
        <v>426</v>
      </c>
      <c r="B113" s="119" t="s">
        <v>244</v>
      </c>
      <c r="C113" s="116"/>
      <c r="D113" s="116"/>
      <c r="E113" s="116">
        <f ca="1">SUMIF(Balance!$AB$14:$AB$620,A113,Balance!$U$14:$V$619)</f>
        <v>0</v>
      </c>
      <c r="F113" s="116"/>
      <c r="G113" s="97"/>
      <c r="H113" s="97"/>
      <c r="I113" s="97"/>
      <c r="J113" s="97"/>
      <c r="K113" s="97"/>
      <c r="L113" s="97"/>
      <c r="M113" s="97"/>
      <c r="N113" s="97"/>
    </row>
    <row r="114" spans="1:14" s="107" customFormat="1" ht="14.25" hidden="1" customHeight="1" outlineLevel="3" x14ac:dyDescent="0.35">
      <c r="A114" s="114" t="s">
        <v>427</v>
      </c>
      <c r="B114" s="115" t="s">
        <v>248</v>
      </c>
      <c r="C114" s="116"/>
      <c r="D114" s="116"/>
      <c r="E114" s="116">
        <f ca="1">SUMIF(Balance!$AB$14:$AB$620,A114,Balance!$U$14:$V$619)</f>
        <v>0</v>
      </c>
      <c r="F114" s="116"/>
      <c r="G114" s="97"/>
      <c r="H114" s="97"/>
      <c r="I114" s="97"/>
      <c r="J114" s="97"/>
      <c r="K114" s="97"/>
      <c r="L114" s="97"/>
      <c r="M114" s="97"/>
      <c r="N114" s="97"/>
    </row>
    <row r="115" spans="1:14" s="107" customFormat="1" ht="14.25" hidden="1" customHeight="1" outlineLevel="3" x14ac:dyDescent="0.35">
      <c r="A115" s="114" t="s">
        <v>428</v>
      </c>
      <c r="B115" s="115" t="s">
        <v>252</v>
      </c>
      <c r="C115" s="117">
        <f>SUM(C116+C117+C118)</f>
        <v>0</v>
      </c>
      <c r="D115" s="117">
        <f>SUM(D116+D117+D118)</f>
        <v>0</v>
      </c>
      <c r="E115" s="117">
        <f ca="1">SUM(E116+E117+E118)</f>
        <v>0</v>
      </c>
      <c r="F115" s="117">
        <f>SUM(F116+F117+F118)</f>
        <v>0</v>
      </c>
      <c r="G115" s="97"/>
      <c r="H115" s="97"/>
      <c r="I115" s="97"/>
      <c r="J115" s="97"/>
      <c r="K115" s="97"/>
      <c r="L115" s="97"/>
      <c r="M115" s="97"/>
      <c r="N115" s="97"/>
    </row>
    <row r="116" spans="1:14" s="107" customFormat="1" ht="14.25" hidden="1" customHeight="1" outlineLevel="4" x14ac:dyDescent="0.35">
      <c r="A116" s="118" t="s">
        <v>429</v>
      </c>
      <c r="B116" s="119" t="s">
        <v>254</v>
      </c>
      <c r="C116" s="116"/>
      <c r="D116" s="116"/>
      <c r="E116" s="116">
        <f ca="1">SUMIF(Balance!$AB$14:$AB$620,A116,Balance!$U$14:$V$619)</f>
        <v>0</v>
      </c>
      <c r="F116" s="116"/>
      <c r="G116" s="97"/>
      <c r="H116" s="97"/>
      <c r="I116" s="97"/>
      <c r="J116" s="97"/>
      <c r="K116" s="97"/>
      <c r="L116" s="97"/>
      <c r="M116" s="97"/>
      <c r="N116" s="97"/>
    </row>
    <row r="117" spans="1:14" s="107" customFormat="1" ht="14.25" hidden="1" customHeight="1" outlineLevel="4" x14ac:dyDescent="0.35">
      <c r="A117" s="118" t="s">
        <v>430</v>
      </c>
      <c r="B117" s="119" t="s">
        <v>256</v>
      </c>
      <c r="C117" s="116"/>
      <c r="D117" s="116"/>
      <c r="E117" s="116">
        <f ca="1">SUMIF(Balance!$AB$14:$AB$620,A117,Balance!$U$14:$V$619)</f>
        <v>0</v>
      </c>
      <c r="F117" s="116"/>
      <c r="G117" s="97"/>
      <c r="H117" s="97"/>
      <c r="I117" s="97"/>
      <c r="J117" s="97"/>
      <c r="K117" s="97"/>
      <c r="L117" s="97"/>
      <c r="M117" s="97"/>
      <c r="N117" s="97"/>
    </row>
    <row r="118" spans="1:14" s="107" customFormat="1" ht="14.25" hidden="1" customHeight="1" outlineLevel="4" x14ac:dyDescent="0.35">
      <c r="A118" s="118" t="s">
        <v>431</v>
      </c>
      <c r="B118" s="119" t="s">
        <v>260</v>
      </c>
      <c r="C118" s="116"/>
      <c r="D118" s="116"/>
      <c r="E118" s="116">
        <f ca="1">SUMIF(Balance!$AB$14:$AB$620,A118,Balance!$U$14:$V$619)</f>
        <v>0</v>
      </c>
      <c r="F118" s="116"/>
      <c r="G118" s="97"/>
      <c r="H118" s="97"/>
      <c r="I118" s="97"/>
      <c r="J118" s="97"/>
      <c r="K118" s="97"/>
      <c r="L118" s="97"/>
      <c r="M118" s="97"/>
      <c r="N118" s="97"/>
    </row>
    <row r="119" spans="1:14" s="107" customFormat="1" ht="14.25" hidden="1" customHeight="1" outlineLevel="3" x14ac:dyDescent="0.35">
      <c r="A119" s="114" t="s">
        <v>432</v>
      </c>
      <c r="B119" s="115" t="s">
        <v>433</v>
      </c>
      <c r="C119" s="117">
        <f>SUM(C120+C121)</f>
        <v>0</v>
      </c>
      <c r="D119" s="117">
        <f>SUM(D120+D121)</f>
        <v>0</v>
      </c>
      <c r="E119" s="117">
        <f ca="1">SUM(E120+E121)</f>
        <v>0</v>
      </c>
      <c r="F119" s="117">
        <f>SUM(F120+F121)</f>
        <v>0</v>
      </c>
      <c r="G119" s="97"/>
      <c r="H119" s="97"/>
      <c r="I119" s="97"/>
      <c r="J119" s="97"/>
      <c r="K119" s="97"/>
      <c r="L119" s="97"/>
      <c r="M119" s="97"/>
      <c r="N119" s="97"/>
    </row>
    <row r="120" spans="1:14" s="107" customFormat="1" ht="14.25" hidden="1" customHeight="1" outlineLevel="4" x14ac:dyDescent="0.35">
      <c r="A120" s="118" t="s">
        <v>434</v>
      </c>
      <c r="B120" s="119" t="s">
        <v>264</v>
      </c>
      <c r="C120" s="116"/>
      <c r="D120" s="116"/>
      <c r="E120" s="116">
        <f ca="1">SUMIF(Balance!$AB$14:$AB$620,A120,Balance!$U$14:$V$619)</f>
        <v>0</v>
      </c>
      <c r="F120" s="116"/>
      <c r="G120" s="97"/>
      <c r="H120" s="97"/>
      <c r="I120" s="97"/>
      <c r="J120" s="97"/>
      <c r="K120" s="97"/>
      <c r="L120" s="97"/>
      <c r="M120" s="97"/>
      <c r="N120" s="97"/>
    </row>
    <row r="121" spans="1:14" s="107" customFormat="1" ht="14.25" hidden="1" customHeight="1" outlineLevel="4" x14ac:dyDescent="0.35">
      <c r="A121" s="118" t="s">
        <v>435</v>
      </c>
      <c r="B121" s="119" t="s">
        <v>436</v>
      </c>
      <c r="C121" s="116"/>
      <c r="D121" s="116"/>
      <c r="E121" s="116">
        <f ca="1">SUMIF(Balance!$AB$14:$AB$620,A121,Balance!$U$14:$V$619)</f>
        <v>0</v>
      </c>
      <c r="F121" s="116"/>
      <c r="G121" s="97"/>
      <c r="H121" s="97"/>
      <c r="I121" s="97"/>
      <c r="J121" s="97"/>
      <c r="K121" s="97"/>
      <c r="L121" s="97"/>
      <c r="M121" s="97"/>
      <c r="N121" s="97"/>
    </row>
    <row r="122" spans="1:14" s="107" customFormat="1" ht="14.25" hidden="1" customHeight="1" outlineLevel="3" x14ac:dyDescent="0.35">
      <c r="A122" s="114" t="s">
        <v>437</v>
      </c>
      <c r="B122" s="115" t="s">
        <v>270</v>
      </c>
      <c r="C122" s="117">
        <f>SUM(C123+C124)</f>
        <v>0</v>
      </c>
      <c r="D122" s="117">
        <f>SUM(D123+D124)</f>
        <v>0</v>
      </c>
      <c r="E122" s="117">
        <f ca="1">SUM(E123+E124)</f>
        <v>0</v>
      </c>
      <c r="F122" s="117">
        <f ca="1">SUM(F123+F124)</f>
        <v>0</v>
      </c>
      <c r="G122" s="97"/>
      <c r="H122" s="97"/>
      <c r="I122" s="97"/>
      <c r="J122" s="97"/>
      <c r="K122" s="97"/>
      <c r="L122" s="97"/>
      <c r="M122" s="97"/>
      <c r="N122" s="97"/>
    </row>
    <row r="123" spans="1:14" s="107" customFormat="1" ht="14.25" hidden="1" customHeight="1" outlineLevel="4" x14ac:dyDescent="0.35">
      <c r="A123" s="118" t="s">
        <v>438</v>
      </c>
      <c r="B123" s="119" t="s">
        <v>272</v>
      </c>
      <c r="C123" s="116"/>
      <c r="D123" s="116"/>
      <c r="E123" s="116">
        <f ca="1">SUMIF(Balance!$AB$14:$AB$620,A123,Balance!$U$14:$V$619)</f>
        <v>0</v>
      </c>
      <c r="F123" s="116"/>
      <c r="G123" s="97"/>
      <c r="H123" s="97"/>
      <c r="I123" s="97"/>
      <c r="J123" s="97"/>
      <c r="K123" s="97"/>
      <c r="L123" s="97"/>
      <c r="M123" s="97"/>
      <c r="N123" s="97"/>
    </row>
    <row r="124" spans="1:14" s="107" customFormat="1" ht="14.25" hidden="1" customHeight="1" outlineLevel="4" x14ac:dyDescent="0.35">
      <c r="A124" s="118" t="s">
        <v>439</v>
      </c>
      <c r="B124" s="119" t="s">
        <v>274</v>
      </c>
      <c r="C124" s="116"/>
      <c r="D124" s="116"/>
      <c r="E124" s="116">
        <f ca="1">SUMIF(Balance!$AB$14:$AB$620,A124,Balance!$U$14:$V$619)</f>
        <v>0</v>
      </c>
      <c r="F124" s="116">
        <f t="shared" ref="F124" ca="1" si="9">+D124-E124</f>
        <v>0</v>
      </c>
      <c r="G124" s="97"/>
      <c r="H124" s="97"/>
      <c r="I124" s="97"/>
      <c r="J124" s="97"/>
      <c r="K124" s="97"/>
      <c r="L124" s="97"/>
      <c r="M124" s="97"/>
      <c r="N124" s="97"/>
    </row>
    <row r="125" spans="1:14" s="107" customFormat="1" ht="14.25" hidden="1" customHeight="1" outlineLevel="3" x14ac:dyDescent="0.35">
      <c r="A125" s="114" t="s">
        <v>440</v>
      </c>
      <c r="B125" s="115" t="s">
        <v>276</v>
      </c>
      <c r="C125" s="117">
        <f>SUM(C126+C127+C128+C129+C130+C131+C132)</f>
        <v>0</v>
      </c>
      <c r="D125" s="117">
        <f>SUM(D126+D127+D128+D129+D130+D131+D132)</f>
        <v>0</v>
      </c>
      <c r="E125" s="117">
        <f ca="1">SUM(E126+E127+E128+E129+E130+E131+E132)</f>
        <v>0</v>
      </c>
      <c r="F125" s="117">
        <f ca="1">SUM(F126+F127+F128+F129+F130+F131+F132)</f>
        <v>0</v>
      </c>
      <c r="G125" s="97"/>
      <c r="H125" s="97"/>
      <c r="I125" s="97"/>
      <c r="J125" s="97"/>
      <c r="K125" s="97"/>
      <c r="L125" s="97"/>
      <c r="M125" s="97"/>
      <c r="N125" s="97"/>
    </row>
    <row r="126" spans="1:14" s="107" customFormat="1" ht="14.25" hidden="1" customHeight="1" outlineLevel="4" x14ac:dyDescent="0.35">
      <c r="A126" s="118" t="s">
        <v>441</v>
      </c>
      <c r="B126" s="119" t="s">
        <v>278</v>
      </c>
      <c r="C126" s="116"/>
      <c r="D126" s="116"/>
      <c r="E126" s="116">
        <f ca="1">SUMIF(Balance!$AB$14:$AB$620,A126,Balance!$U$14:$V$619)</f>
        <v>0</v>
      </c>
      <c r="F126" s="116"/>
      <c r="G126" s="97"/>
      <c r="H126" s="97"/>
      <c r="I126" s="97"/>
      <c r="J126" s="97"/>
      <c r="K126" s="97"/>
      <c r="L126" s="97"/>
      <c r="M126" s="97"/>
      <c r="N126" s="97"/>
    </row>
    <row r="127" spans="1:14" s="107" customFormat="1" ht="29.25" hidden="1" customHeight="1" outlineLevel="4" x14ac:dyDescent="0.35">
      <c r="A127" s="118" t="s">
        <v>89</v>
      </c>
      <c r="B127" s="119" t="s">
        <v>279</v>
      </c>
      <c r="C127" s="116"/>
      <c r="D127" s="116"/>
      <c r="E127" s="116">
        <f ca="1">SUMIF(Balance!$AB$14:$AB$620,A127,Balance!$U$14:$V$619)</f>
        <v>0</v>
      </c>
      <c r="F127" s="116">
        <f t="shared" ref="F127" ca="1" si="10">+D127-E127</f>
        <v>0</v>
      </c>
      <c r="G127" s="97"/>
      <c r="H127" s="97"/>
      <c r="I127" s="97"/>
      <c r="J127" s="97"/>
      <c r="K127" s="97"/>
      <c r="L127" s="97"/>
      <c r="M127" s="97"/>
      <c r="N127" s="97"/>
    </row>
    <row r="128" spans="1:14" s="107" customFormat="1" ht="31.5" hidden="1" customHeight="1" outlineLevel="4" x14ac:dyDescent="0.35">
      <c r="A128" s="118" t="s">
        <v>442</v>
      </c>
      <c r="B128" s="119" t="s">
        <v>281</v>
      </c>
      <c r="C128" s="116"/>
      <c r="D128" s="116"/>
      <c r="E128" s="116">
        <f ca="1">SUMIF(Balance!$AB$14:$AB$620,A128,Balance!$U$14:$V$619)</f>
        <v>0</v>
      </c>
      <c r="F128" s="116"/>
      <c r="G128" s="97"/>
      <c r="H128" s="97"/>
      <c r="I128" s="97"/>
      <c r="J128" s="97"/>
      <c r="K128" s="97"/>
      <c r="L128" s="97"/>
      <c r="M128" s="97"/>
      <c r="N128" s="97"/>
    </row>
    <row r="129" spans="1:14" s="107" customFormat="1" ht="14.25" hidden="1" customHeight="1" outlineLevel="4" x14ac:dyDescent="0.35">
      <c r="A129" s="118" t="s">
        <v>443</v>
      </c>
      <c r="B129" s="119" t="s">
        <v>283</v>
      </c>
      <c r="C129" s="116"/>
      <c r="D129" s="116"/>
      <c r="E129" s="116">
        <f ca="1">SUMIF(Balance!$AB$14:$AB$620,A129,Balance!$U$14:$V$619)</f>
        <v>0</v>
      </c>
      <c r="F129" s="116"/>
      <c r="G129" s="97"/>
      <c r="H129" s="97"/>
      <c r="I129" s="97"/>
      <c r="J129" s="97"/>
      <c r="K129" s="97"/>
      <c r="L129" s="97"/>
      <c r="M129" s="97"/>
      <c r="N129" s="97"/>
    </row>
    <row r="130" spans="1:14" s="107" customFormat="1" ht="14.25" hidden="1" customHeight="1" outlineLevel="4" x14ac:dyDescent="0.35">
      <c r="A130" s="118" t="s">
        <v>444</v>
      </c>
      <c r="B130" s="119" t="s">
        <v>285</v>
      </c>
      <c r="C130" s="116"/>
      <c r="D130" s="116"/>
      <c r="E130" s="116">
        <f ca="1">SUMIF(Balance!$AB$14:$AB$620,A130,Balance!$U$14:$V$619)</f>
        <v>0</v>
      </c>
      <c r="F130" s="116"/>
      <c r="G130" s="97"/>
      <c r="H130" s="97"/>
      <c r="I130" s="97"/>
      <c r="J130" s="97"/>
      <c r="K130" s="97"/>
      <c r="L130" s="97"/>
      <c r="M130" s="97"/>
      <c r="N130" s="97"/>
    </row>
    <row r="131" spans="1:14" s="107" customFormat="1" ht="14.25" hidden="1" customHeight="1" outlineLevel="4" x14ac:dyDescent="0.35">
      <c r="A131" s="118" t="s">
        <v>445</v>
      </c>
      <c r="B131" s="119" t="s">
        <v>287</v>
      </c>
      <c r="C131" s="116"/>
      <c r="D131" s="116"/>
      <c r="E131" s="116">
        <f ca="1">SUMIF(Balance!$AB$14:$AB$620,A131,Balance!$U$14:$V$619)</f>
        <v>0</v>
      </c>
      <c r="F131" s="116"/>
      <c r="G131" s="97"/>
      <c r="H131" s="123"/>
      <c r="I131" s="97"/>
      <c r="J131" s="97"/>
      <c r="K131" s="97"/>
      <c r="L131" s="97"/>
      <c r="M131" s="97"/>
      <c r="N131" s="97"/>
    </row>
    <row r="132" spans="1:14" s="107" customFormat="1" ht="14.25" hidden="1" customHeight="1" outlineLevel="4" x14ac:dyDescent="0.35">
      <c r="A132" s="118" t="s">
        <v>90</v>
      </c>
      <c r="B132" s="119" t="s">
        <v>288</v>
      </c>
      <c r="C132" s="116">
        <v>0</v>
      </c>
      <c r="D132" s="116">
        <v>0</v>
      </c>
      <c r="E132" s="116">
        <f ca="1">SUMIF(Balance!$AB$14:$AB$620,A132,Balance!$U$14:$V$619)</f>
        <v>0</v>
      </c>
      <c r="F132" s="116">
        <f t="shared" ref="F132" ca="1" si="11">+D132-E132</f>
        <v>0</v>
      </c>
      <c r="G132" s="97"/>
      <c r="H132" s="97"/>
      <c r="I132" s="97"/>
      <c r="J132" s="97"/>
      <c r="K132" s="97"/>
      <c r="L132" s="97"/>
      <c r="M132" s="97"/>
      <c r="N132" s="97"/>
    </row>
    <row r="133" spans="1:14" s="107" customFormat="1" ht="14.25" hidden="1" customHeight="1" outlineLevel="3" x14ac:dyDescent="0.35">
      <c r="A133" s="114" t="s">
        <v>446</v>
      </c>
      <c r="B133" s="115" t="s">
        <v>290</v>
      </c>
      <c r="C133" s="117">
        <f>SUM(C134)</f>
        <v>0</v>
      </c>
      <c r="D133" s="117">
        <f>SUM(D134)</f>
        <v>0</v>
      </c>
      <c r="E133" s="117">
        <f ca="1">SUM(E134)</f>
        <v>0</v>
      </c>
      <c r="F133" s="117">
        <f ca="1">SUM(F134)</f>
        <v>0</v>
      </c>
      <c r="G133" s="97"/>
      <c r="H133" s="97"/>
      <c r="I133" s="97"/>
      <c r="J133" s="97"/>
      <c r="K133" s="97"/>
      <c r="L133" s="97"/>
      <c r="M133" s="97"/>
      <c r="N133" s="97"/>
    </row>
    <row r="134" spans="1:14" s="107" customFormat="1" ht="14.25" hidden="1" customHeight="1" outlineLevel="4" x14ac:dyDescent="0.35">
      <c r="A134" s="118" t="s">
        <v>447</v>
      </c>
      <c r="B134" s="119" t="s">
        <v>292</v>
      </c>
      <c r="C134" s="116">
        <v>0</v>
      </c>
      <c r="D134" s="116">
        <v>0</v>
      </c>
      <c r="E134" s="116">
        <f ca="1">SUMIF(Balance!$AB$14:$AB$620,A134,Balance!$U$14:$V$619)</f>
        <v>0</v>
      </c>
      <c r="F134" s="116">
        <f t="shared" ref="F134:F136" ca="1" si="12">+D134-E134</f>
        <v>0</v>
      </c>
      <c r="G134" s="97"/>
      <c r="H134" s="97"/>
      <c r="I134" s="97"/>
      <c r="J134" s="97"/>
      <c r="K134" s="97"/>
      <c r="L134" s="97"/>
      <c r="M134" s="97"/>
      <c r="N134" s="97"/>
    </row>
    <row r="135" spans="1:14" s="107" customFormat="1" ht="14.25" hidden="1" customHeight="1" outlineLevel="3" x14ac:dyDescent="0.35">
      <c r="A135" s="114" t="s">
        <v>448</v>
      </c>
      <c r="B135" s="115" t="s">
        <v>294</v>
      </c>
      <c r="C135" s="117">
        <f>SUM(C136)</f>
        <v>0</v>
      </c>
      <c r="D135" s="117">
        <f>SUM(D136)</f>
        <v>0</v>
      </c>
      <c r="E135" s="117">
        <f ca="1">SUM(E136)</f>
        <v>0</v>
      </c>
      <c r="F135" s="117">
        <f ca="1">SUM(F136)</f>
        <v>0</v>
      </c>
      <c r="G135" s="97"/>
      <c r="H135" s="97"/>
      <c r="I135" s="97"/>
      <c r="J135" s="97"/>
      <c r="K135" s="97"/>
      <c r="L135" s="97"/>
      <c r="M135" s="97"/>
      <c r="N135" s="97"/>
    </row>
    <row r="136" spans="1:14" s="107" customFormat="1" ht="14.25" hidden="1" customHeight="1" outlineLevel="4" x14ac:dyDescent="0.35">
      <c r="A136" s="118" t="s">
        <v>91</v>
      </c>
      <c r="B136" s="119" t="s">
        <v>295</v>
      </c>
      <c r="C136" s="116">
        <v>0</v>
      </c>
      <c r="D136" s="116">
        <v>0</v>
      </c>
      <c r="E136" s="116">
        <f ca="1">SUMIF(Balance!$AB$14:$AB$620,A136,Balance!$U$14:$V$619)</f>
        <v>0</v>
      </c>
      <c r="F136" s="116">
        <f t="shared" ca="1" si="12"/>
        <v>0</v>
      </c>
      <c r="G136" s="97"/>
      <c r="H136" s="97"/>
      <c r="I136" s="97"/>
      <c r="J136" s="97"/>
      <c r="K136" s="97"/>
      <c r="L136" s="97"/>
      <c r="M136" s="97"/>
      <c r="N136" s="97"/>
    </row>
    <row r="137" spans="1:14" s="107" customFormat="1" ht="14.25" hidden="1" customHeight="1" outlineLevel="3" x14ac:dyDescent="0.35">
      <c r="A137" s="114" t="s">
        <v>449</v>
      </c>
      <c r="B137" s="115" t="s">
        <v>297</v>
      </c>
      <c r="C137" s="117">
        <f>SUM(C138+C139+C140+C141+C142+C143+C144+C145)</f>
        <v>0</v>
      </c>
      <c r="D137" s="117">
        <f>SUM(D138+D139+D140+D141+D142+D143+D144+D145)</f>
        <v>0</v>
      </c>
      <c r="E137" s="117">
        <f ca="1">SUM(E138+E139+E140+E141+E142+E143+E144+E145)</f>
        <v>0</v>
      </c>
      <c r="F137" s="117">
        <f ca="1">SUM(F138+F139+F140+F141+F142+F143+F144+F145)</f>
        <v>0</v>
      </c>
      <c r="G137" s="97"/>
      <c r="H137" s="97"/>
      <c r="I137" s="97"/>
      <c r="J137" s="97"/>
      <c r="K137" s="97"/>
      <c r="L137" s="97"/>
      <c r="M137" s="97"/>
      <c r="N137" s="97"/>
    </row>
    <row r="138" spans="1:14" s="107" customFormat="1" ht="14.25" hidden="1" customHeight="1" outlineLevel="4" x14ac:dyDescent="0.35">
      <c r="A138" s="118" t="s">
        <v>450</v>
      </c>
      <c r="B138" s="119" t="s">
        <v>299</v>
      </c>
      <c r="C138" s="116"/>
      <c r="D138" s="116"/>
      <c r="E138" s="116">
        <f ca="1">SUMIF(Balance!$AB$14:$AB$620,A138,Balance!$U$14:$V$619)</f>
        <v>0</v>
      </c>
      <c r="F138" s="116"/>
      <c r="G138" s="97"/>
      <c r="H138" s="97"/>
      <c r="I138" s="97"/>
      <c r="J138" s="97"/>
      <c r="K138" s="97"/>
      <c r="L138" s="97"/>
      <c r="M138" s="97"/>
      <c r="N138" s="97"/>
    </row>
    <row r="139" spans="1:14" s="107" customFormat="1" ht="14.25" hidden="1" customHeight="1" outlineLevel="4" x14ac:dyDescent="0.35">
      <c r="A139" s="118" t="s">
        <v>451</v>
      </c>
      <c r="B139" s="119" t="s">
        <v>300</v>
      </c>
      <c r="C139" s="116"/>
      <c r="D139" s="116"/>
      <c r="E139" s="116">
        <f ca="1">SUMIF(Balance!$AB$14:$AB$620,A139,Balance!$U$14:$V$619)</f>
        <v>0</v>
      </c>
      <c r="F139" s="116"/>
      <c r="G139" s="97"/>
      <c r="H139" s="97"/>
      <c r="I139" s="97"/>
      <c r="J139" s="97"/>
      <c r="K139" s="97"/>
      <c r="L139" s="97"/>
      <c r="M139" s="97"/>
      <c r="N139" s="97"/>
    </row>
    <row r="140" spans="1:14" s="107" customFormat="1" ht="14.25" hidden="1" customHeight="1" outlineLevel="4" x14ac:dyDescent="0.35">
      <c r="A140" s="118" t="s">
        <v>452</v>
      </c>
      <c r="B140" s="119" t="s">
        <v>302</v>
      </c>
      <c r="C140" s="116"/>
      <c r="D140" s="116"/>
      <c r="E140" s="116">
        <f ca="1">SUMIF(Balance!$AB$14:$AB$620,A140,Balance!$U$14:$V$619)</f>
        <v>0</v>
      </c>
      <c r="F140" s="116"/>
      <c r="G140" s="97"/>
      <c r="H140" s="97"/>
      <c r="I140" s="97"/>
      <c r="J140" s="97"/>
      <c r="K140" s="97"/>
      <c r="L140" s="97"/>
      <c r="M140" s="97"/>
      <c r="N140" s="97"/>
    </row>
    <row r="141" spans="1:14" s="107" customFormat="1" ht="14.25" hidden="1" customHeight="1" outlineLevel="4" x14ac:dyDescent="0.35">
      <c r="A141" s="118" t="s">
        <v>453</v>
      </c>
      <c r="B141" s="119" t="s">
        <v>304</v>
      </c>
      <c r="C141" s="116"/>
      <c r="D141" s="116"/>
      <c r="E141" s="116">
        <f ca="1">SUMIF(Balance!$AB$14:$AB$620,A141,Balance!$U$14:$V$619)</f>
        <v>0</v>
      </c>
      <c r="F141" s="116"/>
      <c r="G141" s="97"/>
      <c r="H141" s="97"/>
      <c r="I141" s="97"/>
      <c r="J141" s="97"/>
      <c r="K141" s="97"/>
      <c r="L141" s="97"/>
      <c r="M141" s="97"/>
      <c r="N141" s="97"/>
    </row>
    <row r="142" spans="1:14" s="107" customFormat="1" ht="14.25" hidden="1" customHeight="1" outlineLevel="4" x14ac:dyDescent="0.35">
      <c r="A142" s="118" t="s">
        <v>93</v>
      </c>
      <c r="B142" s="119" t="s">
        <v>305</v>
      </c>
      <c r="C142" s="116"/>
      <c r="D142" s="116"/>
      <c r="E142" s="116">
        <f ca="1">SUMIF(Balance!$AB$14:$AB$620,A142,Balance!$U$14:$V$619)</f>
        <v>0</v>
      </c>
      <c r="F142" s="116">
        <f t="shared" ref="F142" ca="1" si="13">+D142-E142</f>
        <v>0</v>
      </c>
      <c r="G142" s="97"/>
      <c r="H142" s="97"/>
      <c r="I142" s="97"/>
      <c r="J142" s="97"/>
      <c r="K142" s="97"/>
      <c r="L142" s="97"/>
      <c r="M142" s="97"/>
      <c r="N142" s="97"/>
    </row>
    <row r="143" spans="1:14" s="107" customFormat="1" ht="14.25" hidden="1" customHeight="1" outlineLevel="4" x14ac:dyDescent="0.35">
      <c r="A143" s="118" t="s">
        <v>454</v>
      </c>
      <c r="B143" s="119" t="s">
        <v>307</v>
      </c>
      <c r="C143" s="116"/>
      <c r="D143" s="116"/>
      <c r="E143" s="116">
        <f ca="1">SUMIF(Balance!$AB$14:$AB$620,A143,Balance!$U$14:$V$619)</f>
        <v>0</v>
      </c>
      <c r="F143" s="116"/>
      <c r="G143" s="97"/>
      <c r="H143" s="97"/>
      <c r="I143" s="97"/>
      <c r="J143" s="97"/>
      <c r="K143" s="97"/>
      <c r="L143" s="97"/>
      <c r="M143" s="97"/>
      <c r="N143" s="97"/>
    </row>
    <row r="144" spans="1:14" s="107" customFormat="1" ht="14.25" hidden="1" customHeight="1" outlineLevel="4" x14ac:dyDescent="0.35">
      <c r="A144" s="118" t="s">
        <v>455</v>
      </c>
      <c r="B144" s="119" t="s">
        <v>309</v>
      </c>
      <c r="C144" s="116">
        <v>0</v>
      </c>
      <c r="D144" s="116"/>
      <c r="E144" s="116">
        <f ca="1">SUMIF(Balance!$AB$14:$AB$620,A144,Balance!$U$14:$V$619)</f>
        <v>0</v>
      </c>
      <c r="F144" s="116"/>
      <c r="G144" s="97"/>
      <c r="H144" s="97"/>
      <c r="I144" s="97"/>
      <c r="J144" s="97"/>
      <c r="K144" s="97"/>
      <c r="L144" s="97"/>
      <c r="M144" s="97"/>
      <c r="N144" s="97"/>
    </row>
    <row r="145" spans="1:14" s="107" customFormat="1" ht="14.25" hidden="1" customHeight="1" outlineLevel="4" x14ac:dyDescent="0.35">
      <c r="A145" s="118" t="s">
        <v>94</v>
      </c>
      <c r="B145" s="119" t="s">
        <v>310</v>
      </c>
      <c r="C145" s="116">
        <v>0</v>
      </c>
      <c r="D145" s="116">
        <v>0</v>
      </c>
      <c r="E145" s="116">
        <f ca="1">SUMIF(Balance!$AB$14:$AB$620,A145,Balance!$U$14:$V$619)</f>
        <v>0</v>
      </c>
      <c r="F145" s="116">
        <f t="shared" ref="F145" ca="1" si="14">+D145-E145</f>
        <v>0</v>
      </c>
      <c r="G145" s="97"/>
      <c r="H145" s="97"/>
      <c r="I145" s="97"/>
      <c r="J145" s="97"/>
      <c r="K145" s="97"/>
      <c r="L145" s="97"/>
      <c r="M145" s="97"/>
      <c r="N145" s="97"/>
    </row>
    <row r="146" spans="1:14" s="107" customFormat="1" ht="14.25" hidden="1" customHeight="1" outlineLevel="3" x14ac:dyDescent="0.35">
      <c r="A146" s="114" t="s">
        <v>456</v>
      </c>
      <c r="B146" s="115" t="s">
        <v>457</v>
      </c>
      <c r="C146" s="117">
        <f>SUM(C147+C148)</f>
        <v>0</v>
      </c>
      <c r="D146" s="117">
        <f>SUM(D147+D148)</f>
        <v>0</v>
      </c>
      <c r="E146" s="117">
        <f ca="1">SUM(E147+E148)</f>
        <v>0</v>
      </c>
      <c r="F146" s="117">
        <f ca="1">SUM(F147+F148)</f>
        <v>0</v>
      </c>
      <c r="G146" s="97"/>
      <c r="H146" s="97"/>
      <c r="I146" s="97"/>
      <c r="J146" s="97"/>
      <c r="K146" s="97"/>
      <c r="L146" s="97"/>
      <c r="M146" s="97"/>
      <c r="N146" s="97"/>
    </row>
    <row r="147" spans="1:14" s="107" customFormat="1" ht="14.25" hidden="1" customHeight="1" outlineLevel="4" x14ac:dyDescent="0.35">
      <c r="A147" s="118" t="s">
        <v>458</v>
      </c>
      <c r="B147" s="119" t="s">
        <v>459</v>
      </c>
      <c r="C147" s="116"/>
      <c r="D147" s="116"/>
      <c r="E147" s="116">
        <f ca="1">SUMIF(Balance!$AB$14:$AB$620,A147,Balance!$U$14:$V$619)</f>
        <v>0</v>
      </c>
      <c r="F147" s="116"/>
      <c r="G147" s="97"/>
      <c r="H147" s="97"/>
      <c r="I147" s="97"/>
      <c r="J147" s="97"/>
      <c r="K147" s="97"/>
      <c r="L147" s="97"/>
      <c r="M147" s="97"/>
      <c r="N147" s="97"/>
    </row>
    <row r="148" spans="1:14" s="107" customFormat="1" ht="14.25" hidden="1" customHeight="1" outlineLevel="4" x14ac:dyDescent="0.35">
      <c r="A148" s="118" t="s">
        <v>96</v>
      </c>
      <c r="B148" s="119" t="s">
        <v>55</v>
      </c>
      <c r="C148" s="116">
        <v>0</v>
      </c>
      <c r="D148" s="116">
        <v>0</v>
      </c>
      <c r="E148" s="116">
        <f ca="1">SUMIF(Balance!$AB$14:$AB$620,A148,Balance!$U$14:$V$619)</f>
        <v>0</v>
      </c>
      <c r="F148" s="116">
        <f t="shared" ref="F148:F150" ca="1" si="15">+D148-E148</f>
        <v>0</v>
      </c>
      <c r="G148" s="97"/>
      <c r="H148" s="97"/>
      <c r="I148" s="97"/>
      <c r="J148" s="97"/>
      <c r="K148" s="97"/>
      <c r="L148" s="97"/>
      <c r="M148" s="97"/>
      <c r="N148" s="97"/>
    </row>
    <row r="149" spans="1:14" s="107" customFormat="1" ht="14.25" hidden="1" customHeight="1" outlineLevel="3" x14ac:dyDescent="0.35">
      <c r="A149" s="114" t="s">
        <v>460</v>
      </c>
      <c r="B149" s="115" t="s">
        <v>316</v>
      </c>
      <c r="C149" s="117">
        <f>SUM(C150)</f>
        <v>0</v>
      </c>
      <c r="D149" s="117">
        <f>SUM(D150)</f>
        <v>0</v>
      </c>
      <c r="E149" s="117">
        <f ca="1">SUM(E150)</f>
        <v>0</v>
      </c>
      <c r="F149" s="117">
        <f ca="1">SUM(F150)</f>
        <v>0</v>
      </c>
      <c r="G149" s="97"/>
      <c r="H149" s="97"/>
      <c r="I149" s="97"/>
      <c r="J149" s="97"/>
      <c r="K149" s="97"/>
      <c r="L149" s="97"/>
      <c r="M149" s="97"/>
      <c r="N149" s="97"/>
    </row>
    <row r="150" spans="1:14" s="107" customFormat="1" ht="14.25" hidden="1" customHeight="1" outlineLevel="4" x14ac:dyDescent="0.35">
      <c r="A150" s="118" t="s">
        <v>97</v>
      </c>
      <c r="B150" s="119" t="s">
        <v>58</v>
      </c>
      <c r="C150" s="116"/>
      <c r="D150" s="116"/>
      <c r="E150" s="116">
        <f ca="1">SUMIF(Balance!$AB$14:$AB$620,A150,Balance!$U$14:$V$619)</f>
        <v>0</v>
      </c>
      <c r="F150" s="116">
        <f t="shared" ca="1" si="15"/>
        <v>0</v>
      </c>
      <c r="G150" s="97"/>
      <c r="H150" s="123"/>
      <c r="I150" s="97"/>
      <c r="J150" s="97"/>
      <c r="K150" s="97"/>
      <c r="L150" s="97"/>
      <c r="M150" s="97"/>
      <c r="N150" s="97"/>
    </row>
    <row r="151" spans="1:14" s="107" customFormat="1" ht="14.25" hidden="1" customHeight="1" outlineLevel="3" x14ac:dyDescent="0.35">
      <c r="A151" s="114" t="s">
        <v>461</v>
      </c>
      <c r="B151" s="114" t="s">
        <v>322</v>
      </c>
      <c r="C151" s="116"/>
      <c r="D151" s="116"/>
      <c r="E151" s="116">
        <f ca="1">SUMIF(Balance!$AB$14:$AB$620,A151,Balance!$U$14:$V$619)</f>
        <v>0</v>
      </c>
      <c r="F151" s="116"/>
      <c r="G151" s="97"/>
      <c r="H151" s="97"/>
      <c r="I151" s="97"/>
      <c r="J151" s="97"/>
      <c r="K151" s="97"/>
      <c r="L151" s="97"/>
      <c r="M151" s="97"/>
      <c r="N151" s="97"/>
    </row>
    <row r="152" spans="1:14" s="107" customFormat="1" ht="14.25" hidden="1" customHeight="1" outlineLevel="3" x14ac:dyDescent="0.35">
      <c r="A152" s="114" t="s">
        <v>462</v>
      </c>
      <c r="B152" s="115" t="s">
        <v>463</v>
      </c>
      <c r="C152" s="116"/>
      <c r="D152" s="116"/>
      <c r="E152" s="116">
        <f ca="1">SUMIF(Balance!$AB$14:$AB$620,A152,Balance!$U$14:$V$619)</f>
        <v>0</v>
      </c>
      <c r="F152" s="116"/>
      <c r="G152" s="97"/>
      <c r="H152" s="97"/>
      <c r="I152" s="97"/>
      <c r="J152" s="97"/>
      <c r="K152" s="97"/>
      <c r="L152" s="97"/>
      <c r="M152" s="97"/>
      <c r="N152" s="97"/>
    </row>
    <row r="153" spans="1:14" s="107" customFormat="1" ht="14.25" hidden="1" customHeight="1" outlineLevel="3" x14ac:dyDescent="0.35">
      <c r="A153" s="114" t="s">
        <v>464</v>
      </c>
      <c r="B153" s="115" t="s">
        <v>334</v>
      </c>
      <c r="C153" s="117">
        <f>SUM(C154)</f>
        <v>0</v>
      </c>
      <c r="D153" s="117">
        <f>SUM(D154)</f>
        <v>0</v>
      </c>
      <c r="E153" s="117">
        <f ca="1">SUM(E154)</f>
        <v>0</v>
      </c>
      <c r="F153" s="117">
        <f>SUM(F154)</f>
        <v>0</v>
      </c>
      <c r="G153" s="97"/>
      <c r="H153" s="97"/>
      <c r="I153" s="97"/>
      <c r="J153" s="97"/>
      <c r="K153" s="97"/>
      <c r="L153" s="97"/>
      <c r="M153" s="97"/>
      <c r="N153" s="97"/>
    </row>
    <row r="154" spans="1:14" s="107" customFormat="1" ht="14.25" hidden="1" customHeight="1" outlineLevel="4" x14ac:dyDescent="0.35">
      <c r="A154" s="118" t="s">
        <v>465</v>
      </c>
      <c r="B154" s="119" t="s">
        <v>336</v>
      </c>
      <c r="C154" s="116"/>
      <c r="D154" s="116"/>
      <c r="E154" s="116">
        <f ca="1">SUMIF(Balance!$AB$14:$AB$620,A154,Balance!$U$14:$V$619)</f>
        <v>0</v>
      </c>
      <c r="F154" s="116"/>
      <c r="G154" s="97"/>
      <c r="H154" s="97"/>
      <c r="I154" s="97"/>
      <c r="J154" s="97"/>
      <c r="K154" s="97"/>
      <c r="L154" s="97"/>
      <c r="M154" s="97"/>
      <c r="N154" s="97"/>
    </row>
    <row r="155" spans="1:14" s="107" customFormat="1" ht="14.25" hidden="1" customHeight="1" outlineLevel="3" x14ac:dyDescent="0.35">
      <c r="A155" s="114" t="s">
        <v>466</v>
      </c>
      <c r="B155" s="115" t="s">
        <v>467</v>
      </c>
      <c r="C155" s="116"/>
      <c r="D155" s="116"/>
      <c r="E155" s="116">
        <f ca="1">SUMIF(Balance!$AB$14:$AB$620,A155,Balance!$U$14:$V$619)</f>
        <v>0</v>
      </c>
      <c r="F155" s="116"/>
      <c r="G155" s="97"/>
      <c r="H155" s="97"/>
      <c r="I155" s="97"/>
      <c r="J155" s="97"/>
      <c r="K155" s="97"/>
      <c r="L155" s="97"/>
      <c r="M155" s="97"/>
      <c r="N155" s="97"/>
    </row>
    <row r="156" spans="1:14" s="107" customFormat="1" ht="14.25" hidden="1" customHeight="1" outlineLevel="3" x14ac:dyDescent="0.35">
      <c r="A156" s="114" t="s">
        <v>468</v>
      </c>
      <c r="B156" s="115" t="s">
        <v>469</v>
      </c>
      <c r="C156" s="116"/>
      <c r="D156" s="116"/>
      <c r="E156" s="116">
        <f ca="1">SUMIF(Balance!$AB$14:$AB$620,A156,Balance!$U$14:$V$619)</f>
        <v>0</v>
      </c>
      <c r="F156" s="116"/>
      <c r="G156" s="97"/>
      <c r="H156" s="97"/>
      <c r="I156" s="97"/>
      <c r="J156" s="97"/>
      <c r="K156" s="97"/>
      <c r="L156" s="97"/>
      <c r="M156" s="97"/>
      <c r="N156" s="97"/>
    </row>
    <row r="157" spans="1:14" s="107" customFormat="1" ht="14.25" hidden="1" customHeight="1" outlineLevel="3" x14ac:dyDescent="0.35">
      <c r="A157" s="114" t="s">
        <v>470</v>
      </c>
      <c r="B157" s="115" t="s">
        <v>342</v>
      </c>
      <c r="C157" s="117">
        <f>SUM(C158)</f>
        <v>0</v>
      </c>
      <c r="D157" s="117">
        <f>SUM(D158)</f>
        <v>0</v>
      </c>
      <c r="E157" s="117">
        <f ca="1">SUM(E158)</f>
        <v>0</v>
      </c>
      <c r="F157" s="117">
        <f>SUM(F158)</f>
        <v>0</v>
      </c>
      <c r="G157" s="97"/>
      <c r="H157" s="97"/>
      <c r="I157" s="97"/>
      <c r="J157" s="97"/>
      <c r="K157" s="97"/>
      <c r="L157" s="97"/>
      <c r="M157" s="97"/>
      <c r="N157" s="97"/>
    </row>
    <row r="158" spans="1:14" s="107" customFormat="1" ht="14.25" hidden="1" customHeight="1" outlineLevel="4" x14ac:dyDescent="0.35">
      <c r="A158" s="118" t="s">
        <v>471</v>
      </c>
      <c r="B158" s="118" t="s">
        <v>344</v>
      </c>
      <c r="C158" s="116"/>
      <c r="D158" s="116"/>
      <c r="E158" s="116">
        <f ca="1">SUMIF(Balance!$AB$14:$AB$620,A158,Balance!$U$14:$V$619)</f>
        <v>0</v>
      </c>
      <c r="F158" s="116"/>
      <c r="G158" s="97"/>
      <c r="H158" s="97"/>
      <c r="I158" s="97"/>
      <c r="J158" s="97"/>
      <c r="K158" s="97"/>
      <c r="L158" s="97"/>
      <c r="M158" s="97"/>
      <c r="N158" s="97"/>
    </row>
    <row r="159" spans="1:14" s="107" customFormat="1" ht="14.25" hidden="1" customHeight="1" outlineLevel="3" x14ac:dyDescent="0.35">
      <c r="A159" s="114" t="s">
        <v>472</v>
      </c>
      <c r="B159" s="115" t="s">
        <v>346</v>
      </c>
      <c r="C159" s="116"/>
      <c r="D159" s="116"/>
      <c r="E159" s="116">
        <f ca="1">SUMIF(Balance!$AB$14:$AB$620,A159,Balance!$U$14:$V$619)</f>
        <v>0</v>
      </c>
      <c r="F159" s="116"/>
      <c r="G159" s="97"/>
      <c r="H159" s="97"/>
      <c r="I159" s="97"/>
      <c r="J159" s="97"/>
      <c r="K159" s="97"/>
      <c r="L159" s="97"/>
      <c r="M159" s="97"/>
      <c r="N159" s="97"/>
    </row>
    <row r="160" spans="1:14" s="107" customFormat="1" ht="14.25" hidden="1" customHeight="1" outlineLevel="3" x14ac:dyDescent="0.35">
      <c r="A160" s="114" t="s">
        <v>473</v>
      </c>
      <c r="B160" s="115" t="s">
        <v>348</v>
      </c>
      <c r="C160" s="116"/>
      <c r="D160" s="116"/>
      <c r="E160" s="116">
        <f ca="1">SUMIF(Balance!$AB$14:$AB$620,A160,Balance!$U$14:$V$619)</f>
        <v>0</v>
      </c>
      <c r="F160" s="116"/>
      <c r="G160" s="97"/>
      <c r="H160" s="97"/>
      <c r="I160" s="97"/>
      <c r="J160" s="97"/>
      <c r="K160" s="97"/>
      <c r="L160" s="97"/>
      <c r="M160" s="97"/>
      <c r="N160" s="97"/>
    </row>
    <row r="161" spans="1:14" s="107" customFormat="1" ht="14.25" hidden="1" customHeight="1" outlineLevel="3" x14ac:dyDescent="0.35">
      <c r="A161" s="114" t="s">
        <v>474</v>
      </c>
      <c r="B161" s="115" t="s">
        <v>350</v>
      </c>
      <c r="C161" s="116"/>
      <c r="D161" s="116"/>
      <c r="E161" s="116">
        <f ca="1">SUMIF(Balance!$AB$14:$AB$620,A161,Balance!$U$14:$V$619)</f>
        <v>0</v>
      </c>
      <c r="F161" s="116"/>
      <c r="G161" s="97"/>
      <c r="H161" s="97"/>
      <c r="I161" s="97"/>
      <c r="J161" s="97"/>
      <c r="K161" s="97"/>
      <c r="L161" s="97"/>
      <c r="M161" s="97"/>
      <c r="N161" s="97"/>
    </row>
    <row r="162" spans="1:14" s="107" customFormat="1" ht="14.25" hidden="1" customHeight="1" outlineLevel="3" x14ac:dyDescent="0.35">
      <c r="A162" s="114" t="s">
        <v>475</v>
      </c>
      <c r="B162" s="115" t="s">
        <v>354</v>
      </c>
      <c r="C162" s="116">
        <v>0</v>
      </c>
      <c r="D162" s="116">
        <v>0</v>
      </c>
      <c r="E162" s="116">
        <f ca="1">SUMIF(Balance!$AB$14:$AB$620,A162,Balance!$U$14:$V$619)</f>
        <v>0</v>
      </c>
      <c r="F162" s="116">
        <f t="shared" ref="F162:F174" ca="1" si="16">+D162-E162</f>
        <v>0</v>
      </c>
      <c r="G162" s="97"/>
      <c r="H162" s="97"/>
      <c r="I162" s="97"/>
      <c r="J162" s="97"/>
      <c r="K162" s="97"/>
      <c r="L162" s="97"/>
      <c r="M162" s="97"/>
      <c r="N162" s="97"/>
    </row>
    <row r="163" spans="1:14" s="107" customFormat="1" ht="14.25" hidden="1" customHeight="1" outlineLevel="3" x14ac:dyDescent="0.35">
      <c r="A163" s="120" t="s">
        <v>100</v>
      </c>
      <c r="B163" s="120" t="s">
        <v>357</v>
      </c>
      <c r="C163" s="116"/>
      <c r="D163" s="116"/>
      <c r="E163" s="116">
        <f ca="1">SUMIF(Balance!$AB$14:$AB$620,A163,Balance!$U$14:$V$619)</f>
        <v>0</v>
      </c>
      <c r="F163" s="116">
        <f t="shared" ca="1" si="16"/>
        <v>0</v>
      </c>
      <c r="G163" s="97"/>
      <c r="H163" s="97"/>
      <c r="I163" s="97"/>
      <c r="J163" s="97"/>
      <c r="K163" s="97"/>
      <c r="L163" s="97"/>
      <c r="M163" s="97"/>
      <c r="N163" s="97"/>
    </row>
    <row r="164" spans="1:14" s="107" customFormat="1" ht="14.25" hidden="1" customHeight="1" outlineLevel="3" x14ac:dyDescent="0.35">
      <c r="A164" s="120" t="s">
        <v>101</v>
      </c>
      <c r="B164" s="120" t="s">
        <v>358</v>
      </c>
      <c r="C164" s="116"/>
      <c r="D164" s="116"/>
      <c r="E164" s="116">
        <f ca="1">SUMIF(Balance!$AB$14:$AB$620,A164,Balance!$U$14:$V$619)</f>
        <v>0</v>
      </c>
      <c r="F164" s="116">
        <f t="shared" ca="1" si="16"/>
        <v>0</v>
      </c>
      <c r="G164" s="97"/>
      <c r="H164" s="97"/>
      <c r="I164" s="97"/>
      <c r="J164" s="97"/>
      <c r="K164" s="97"/>
      <c r="L164" s="97"/>
      <c r="M164" s="97"/>
      <c r="N164" s="97"/>
    </row>
    <row r="165" spans="1:14" s="107" customFormat="1" ht="14.25" hidden="1" customHeight="1" outlineLevel="3" x14ac:dyDescent="0.35">
      <c r="A165" s="120" t="s">
        <v>102</v>
      </c>
      <c r="B165" s="121" t="s">
        <v>359</v>
      </c>
      <c r="C165" s="116"/>
      <c r="D165" s="116"/>
      <c r="E165" s="116">
        <f ca="1">SUMIF(Balance!$AB$14:$AB$620,A165,Balance!$U$14:$V$619)</f>
        <v>0</v>
      </c>
      <c r="F165" s="116">
        <f t="shared" ca="1" si="16"/>
        <v>0</v>
      </c>
      <c r="G165" s="97"/>
      <c r="H165" s="97"/>
      <c r="I165" s="97"/>
      <c r="J165" s="97"/>
      <c r="K165" s="97"/>
      <c r="L165" s="97"/>
      <c r="M165" s="97"/>
      <c r="N165" s="97"/>
    </row>
    <row r="166" spans="1:14" s="107" customFormat="1" ht="14.25" hidden="1" customHeight="1" outlineLevel="3" x14ac:dyDescent="0.35">
      <c r="A166" s="120" t="s">
        <v>476</v>
      </c>
      <c r="B166" s="120" t="s">
        <v>477</v>
      </c>
      <c r="C166" s="117">
        <f>C167+C168</f>
        <v>0</v>
      </c>
      <c r="D166" s="117">
        <f>D167+D168</f>
        <v>0</v>
      </c>
      <c r="E166" s="117">
        <f ca="1">E167+E168</f>
        <v>0</v>
      </c>
      <c r="F166" s="117">
        <f ca="1">F167+F168</f>
        <v>0</v>
      </c>
      <c r="G166" s="97"/>
      <c r="H166" s="97"/>
      <c r="I166" s="97"/>
      <c r="J166" s="97"/>
      <c r="K166" s="97"/>
      <c r="L166" s="97"/>
      <c r="M166" s="97"/>
      <c r="N166" s="97"/>
    </row>
    <row r="167" spans="1:14" s="107" customFormat="1" ht="14.25" hidden="1" customHeight="1" outlineLevel="4" x14ac:dyDescent="0.35">
      <c r="A167" s="124" t="s">
        <v>478</v>
      </c>
      <c r="B167" s="124" t="s">
        <v>363</v>
      </c>
      <c r="C167" s="116"/>
      <c r="D167" s="116"/>
      <c r="E167" s="116">
        <f ca="1">SUMIF(Balance!$AB$14:$AB$620,A167,Balance!$U$14:$V$619)</f>
        <v>0</v>
      </c>
      <c r="F167" s="116">
        <f t="shared" ca="1" si="16"/>
        <v>0</v>
      </c>
      <c r="G167" s="97"/>
      <c r="H167" s="97"/>
      <c r="I167" s="97"/>
      <c r="J167" s="97"/>
      <c r="K167" s="97"/>
      <c r="L167" s="97"/>
      <c r="M167" s="97"/>
      <c r="N167" s="97"/>
    </row>
    <row r="168" spans="1:14" s="107" customFormat="1" ht="14.25" hidden="1" customHeight="1" outlineLevel="4" x14ac:dyDescent="0.35">
      <c r="A168" s="124" t="s">
        <v>479</v>
      </c>
      <c r="B168" s="124" t="s">
        <v>480</v>
      </c>
      <c r="C168" s="116"/>
      <c r="D168" s="116"/>
      <c r="E168" s="116">
        <f ca="1">SUMIF(Balance!$AB$14:$AB$620,A168,Balance!$U$14:$V$619)</f>
        <v>0</v>
      </c>
      <c r="F168" s="116">
        <f t="shared" ca="1" si="16"/>
        <v>0</v>
      </c>
      <c r="G168" s="97"/>
      <c r="H168" s="97"/>
      <c r="I168" s="97"/>
      <c r="J168" s="97"/>
      <c r="K168" s="97"/>
      <c r="L168" s="97"/>
      <c r="M168" s="97"/>
      <c r="N168" s="97"/>
    </row>
    <row r="169" spans="1:14" s="107" customFormat="1" ht="14.25" hidden="1" customHeight="1" outlineLevel="3" x14ac:dyDescent="0.35">
      <c r="A169" s="120" t="s">
        <v>103</v>
      </c>
      <c r="B169" s="120" t="s">
        <v>366</v>
      </c>
      <c r="C169" s="116"/>
      <c r="D169" s="116"/>
      <c r="E169" s="116">
        <f ca="1">SUMIF(Balance!$AB$14:$AB$620,A169,Balance!$U$14:$V$619)</f>
        <v>0</v>
      </c>
      <c r="F169" s="116">
        <f t="shared" ca="1" si="16"/>
        <v>0</v>
      </c>
      <c r="G169" s="97"/>
      <c r="H169" s="97"/>
      <c r="I169" s="97"/>
      <c r="J169" s="97"/>
      <c r="K169" s="97"/>
      <c r="L169" s="97"/>
      <c r="M169" s="97"/>
      <c r="N169" s="97"/>
    </row>
    <row r="170" spans="1:14" s="107" customFormat="1" ht="14.25" hidden="1" customHeight="1" outlineLevel="3" x14ac:dyDescent="0.35">
      <c r="A170" s="120" t="s">
        <v>104</v>
      </c>
      <c r="B170" s="120" t="s">
        <v>481</v>
      </c>
      <c r="C170" s="116"/>
      <c r="D170" s="116"/>
      <c r="E170" s="116">
        <f ca="1">SUMIF(Balance!$AB$14:$AB$620,A170,Balance!$U$14:$V$619)</f>
        <v>0</v>
      </c>
      <c r="F170" s="116">
        <f t="shared" ca="1" si="16"/>
        <v>0</v>
      </c>
      <c r="G170" s="97"/>
      <c r="H170" s="97"/>
      <c r="I170" s="97"/>
      <c r="J170" s="97"/>
      <c r="K170" s="97"/>
      <c r="L170" s="97"/>
      <c r="M170" s="97"/>
      <c r="N170" s="97"/>
    </row>
    <row r="171" spans="1:14" s="107" customFormat="1" ht="14.25" hidden="1" customHeight="1" outlineLevel="3" x14ac:dyDescent="0.35">
      <c r="A171" s="114" t="s">
        <v>105</v>
      </c>
      <c r="B171" s="115" t="s">
        <v>368</v>
      </c>
      <c r="C171" s="116"/>
      <c r="D171" s="116"/>
      <c r="E171" s="116">
        <f ca="1">SUMIF(Balance!$AB$14:$AB$620,A171,Balance!$U$14:$V$619)</f>
        <v>0</v>
      </c>
      <c r="F171" s="116">
        <f t="shared" ca="1" si="16"/>
        <v>0</v>
      </c>
      <c r="G171" s="97"/>
      <c r="H171" s="97"/>
      <c r="I171" s="97"/>
      <c r="J171" s="97"/>
      <c r="K171" s="97"/>
      <c r="L171" s="97"/>
      <c r="M171" s="97"/>
      <c r="N171" s="97"/>
    </row>
    <row r="172" spans="1:14" s="107" customFormat="1" ht="14.25" hidden="1" customHeight="1" outlineLevel="2" x14ac:dyDescent="0.35">
      <c r="A172" s="111" t="s">
        <v>482</v>
      </c>
      <c r="B172" s="112" t="s">
        <v>370</v>
      </c>
      <c r="C172" s="113">
        <f>SUM(C173+C174)</f>
        <v>0</v>
      </c>
      <c r="D172" s="113">
        <f>SUM(D173+D174)</f>
        <v>0</v>
      </c>
      <c r="E172" s="113">
        <f ca="1">SUM(E173+E174)</f>
        <v>0</v>
      </c>
      <c r="F172" s="113">
        <f ca="1">SUM(F173+F174)</f>
        <v>0</v>
      </c>
      <c r="G172" s="97"/>
      <c r="H172" s="97"/>
      <c r="I172" s="97"/>
      <c r="J172" s="97"/>
      <c r="K172" s="97"/>
      <c r="L172" s="97"/>
      <c r="M172" s="97"/>
      <c r="N172" s="97"/>
    </row>
    <row r="173" spans="1:14" s="107" customFormat="1" ht="14.25" hidden="1" customHeight="1" outlineLevel="3" x14ac:dyDescent="0.35">
      <c r="A173" s="114" t="s">
        <v>483</v>
      </c>
      <c r="B173" s="115" t="s">
        <v>372</v>
      </c>
      <c r="C173" s="116"/>
      <c r="D173" s="116"/>
      <c r="E173" s="116">
        <f ca="1">SUMIF(Balance!$AB$14:$AB$620,A173,Balance!$U$14:$V$619)</f>
        <v>0</v>
      </c>
      <c r="F173" s="116">
        <f t="shared" ca="1" si="16"/>
        <v>0</v>
      </c>
      <c r="G173" s="97"/>
      <c r="H173" s="97"/>
      <c r="I173" s="97"/>
      <c r="J173" s="97"/>
      <c r="K173" s="97"/>
      <c r="L173" s="97"/>
      <c r="M173" s="97"/>
      <c r="N173" s="97"/>
    </row>
    <row r="174" spans="1:14" s="107" customFormat="1" ht="14.25" hidden="1" customHeight="1" outlineLevel="3" x14ac:dyDescent="0.35">
      <c r="A174" s="114" t="s">
        <v>106</v>
      </c>
      <c r="B174" s="115" t="s">
        <v>373</v>
      </c>
      <c r="C174" s="116">
        <v>0</v>
      </c>
      <c r="D174" s="116">
        <v>0</v>
      </c>
      <c r="E174" s="125">
        <f ca="1">SUMIF(Balance!$AB$14:$AB$620,A174,Balance!$U$14:$V$619)</f>
        <v>0</v>
      </c>
      <c r="F174" s="116">
        <f t="shared" ca="1" si="16"/>
        <v>0</v>
      </c>
      <c r="G174" s="97"/>
      <c r="H174" s="97"/>
      <c r="I174" s="97"/>
      <c r="J174" s="97"/>
      <c r="K174" s="97"/>
      <c r="L174" s="97"/>
      <c r="M174" s="97"/>
      <c r="N174" s="97"/>
    </row>
    <row r="175" spans="1:14" s="107" customFormat="1" ht="14.25" hidden="1" customHeight="1" outlineLevel="2" x14ac:dyDescent="0.35">
      <c r="A175" s="111" t="s">
        <v>484</v>
      </c>
      <c r="B175" s="112" t="s">
        <v>375</v>
      </c>
      <c r="C175" s="113">
        <f>SUM(C176+C179+C183)</f>
        <v>0</v>
      </c>
      <c r="D175" s="113">
        <f>SUM(D176+D179+D183)</f>
        <v>0</v>
      </c>
      <c r="E175" s="113">
        <f ca="1">SUM(E176+E179+E183)</f>
        <v>0</v>
      </c>
      <c r="F175" s="113">
        <f>SUM(F176+F179+F183)</f>
        <v>0</v>
      </c>
      <c r="G175" s="97"/>
      <c r="H175" s="97"/>
      <c r="I175" s="97"/>
      <c r="J175" s="97"/>
      <c r="K175" s="97"/>
      <c r="L175" s="97"/>
      <c r="M175" s="97"/>
      <c r="N175" s="97"/>
    </row>
    <row r="176" spans="1:14" s="107" customFormat="1" ht="14.25" hidden="1" customHeight="1" outlineLevel="3" x14ac:dyDescent="0.35">
      <c r="A176" s="114" t="s">
        <v>485</v>
      </c>
      <c r="B176" s="115" t="s">
        <v>377</v>
      </c>
      <c r="C176" s="117">
        <f>SUM(C177+C178)</f>
        <v>0</v>
      </c>
      <c r="D176" s="117">
        <f>SUM(D177+D178)</f>
        <v>0</v>
      </c>
      <c r="E176" s="117">
        <f ca="1">SUM(E177+E178)</f>
        <v>0</v>
      </c>
      <c r="F176" s="117">
        <f>SUM(F177+F178)</f>
        <v>0</v>
      </c>
      <c r="G176" s="97"/>
      <c r="H176" s="97"/>
      <c r="I176" s="97"/>
      <c r="J176" s="97"/>
      <c r="K176" s="97"/>
      <c r="L176" s="97"/>
      <c r="M176" s="97"/>
      <c r="N176" s="97"/>
    </row>
    <row r="177" spans="1:14" s="107" customFormat="1" ht="30.75" hidden="1" outlineLevel="4" x14ac:dyDescent="0.35">
      <c r="A177" s="118" t="s">
        <v>486</v>
      </c>
      <c r="B177" s="119" t="s">
        <v>379</v>
      </c>
      <c r="C177" s="116"/>
      <c r="D177" s="116"/>
      <c r="E177" s="116">
        <f ca="1">SUMIF(Balance!$AB$14:$AB$620,A177,Balance!$U$14:$V$619)</f>
        <v>0</v>
      </c>
      <c r="F177" s="116"/>
      <c r="G177" s="97"/>
      <c r="H177" s="97"/>
      <c r="I177" s="97"/>
      <c r="J177" s="97"/>
      <c r="K177" s="97"/>
      <c r="L177" s="97"/>
      <c r="M177" s="97"/>
      <c r="N177" s="97"/>
    </row>
    <row r="178" spans="1:14" s="107" customFormat="1" ht="14.25" hidden="1" customHeight="1" outlineLevel="4" x14ac:dyDescent="0.35">
      <c r="A178" s="118" t="s">
        <v>487</v>
      </c>
      <c r="B178" s="119" t="s">
        <v>381</v>
      </c>
      <c r="C178" s="116"/>
      <c r="D178" s="116"/>
      <c r="E178" s="116">
        <f ca="1">SUMIF(Balance!$AB$14:$AB$620,A178,Balance!$U$14:$V$619)</f>
        <v>0</v>
      </c>
      <c r="F178" s="116"/>
      <c r="G178" s="97"/>
      <c r="H178" s="97"/>
      <c r="I178" s="97"/>
      <c r="J178" s="97"/>
      <c r="K178" s="97"/>
      <c r="L178" s="97"/>
      <c r="M178" s="97"/>
      <c r="N178" s="97"/>
    </row>
    <row r="179" spans="1:14" s="107" customFormat="1" ht="14.25" hidden="1" customHeight="1" outlineLevel="3" x14ac:dyDescent="0.35">
      <c r="A179" s="114" t="s">
        <v>488</v>
      </c>
      <c r="B179" s="115" t="s">
        <v>383</v>
      </c>
      <c r="C179" s="117">
        <f>SUM(C180+C181+C182)</f>
        <v>0</v>
      </c>
      <c r="D179" s="117">
        <f>SUM(D180+D181+D182)</f>
        <v>0</v>
      </c>
      <c r="E179" s="117">
        <f ca="1">SUM(E180+E181+E182)</f>
        <v>0</v>
      </c>
      <c r="F179" s="117">
        <f>SUM(F180+F181+F182)</f>
        <v>0</v>
      </c>
      <c r="G179" s="97"/>
      <c r="H179" s="97"/>
      <c r="I179" s="97"/>
      <c r="J179" s="97"/>
      <c r="K179" s="97"/>
      <c r="L179" s="97"/>
      <c r="M179" s="97"/>
      <c r="N179" s="97"/>
    </row>
    <row r="180" spans="1:14" s="107" customFormat="1" ht="30.75" hidden="1" outlineLevel="4" x14ac:dyDescent="0.35">
      <c r="A180" s="118" t="s">
        <v>489</v>
      </c>
      <c r="B180" s="119" t="s">
        <v>379</v>
      </c>
      <c r="C180" s="116"/>
      <c r="D180" s="116"/>
      <c r="E180" s="116">
        <f ca="1">SUMIF(Balance!$AB$14:$AB$620,A180,Balance!$U$14:$V$619)</f>
        <v>0</v>
      </c>
      <c r="F180" s="116"/>
      <c r="G180" s="97"/>
      <c r="H180" s="97"/>
      <c r="I180" s="97"/>
      <c r="J180" s="97"/>
      <c r="K180" s="97"/>
      <c r="L180" s="97"/>
      <c r="M180" s="97"/>
      <c r="N180" s="97"/>
    </row>
    <row r="181" spans="1:14" s="107" customFormat="1" ht="14.25" hidden="1" customHeight="1" outlineLevel="4" x14ac:dyDescent="0.35">
      <c r="A181" s="118" t="s">
        <v>490</v>
      </c>
      <c r="B181" s="119" t="s">
        <v>386</v>
      </c>
      <c r="C181" s="116"/>
      <c r="D181" s="116"/>
      <c r="E181" s="116">
        <f ca="1">SUMIF(Balance!$AB$14:$AB$620,A181,Balance!$U$14:$V$619)</f>
        <v>0</v>
      </c>
      <c r="F181" s="116"/>
      <c r="G181" s="97"/>
      <c r="H181" s="97"/>
      <c r="I181" s="97"/>
      <c r="J181" s="97"/>
      <c r="K181" s="97"/>
      <c r="L181" s="97"/>
      <c r="M181" s="97"/>
      <c r="N181" s="97"/>
    </row>
    <row r="182" spans="1:14" s="107" customFormat="1" ht="14.25" hidden="1" customHeight="1" outlineLevel="4" x14ac:dyDescent="0.35">
      <c r="A182" s="118" t="s">
        <v>491</v>
      </c>
      <c r="B182" s="119" t="s">
        <v>388</v>
      </c>
      <c r="C182" s="116"/>
      <c r="D182" s="116"/>
      <c r="E182" s="116">
        <f ca="1">SUMIF(Balance!$AB$14:$AB$620,A182,Balance!$U$14:$V$619)</f>
        <v>0</v>
      </c>
      <c r="F182" s="116"/>
      <c r="G182" s="97"/>
      <c r="H182" s="97"/>
      <c r="I182" s="97"/>
      <c r="J182" s="97"/>
      <c r="K182" s="97"/>
      <c r="L182" s="97"/>
      <c r="M182" s="97"/>
      <c r="N182" s="97"/>
    </row>
    <row r="183" spans="1:14" s="107" customFormat="1" ht="14.25" hidden="1" customHeight="1" outlineLevel="3" x14ac:dyDescent="0.35">
      <c r="A183" s="114" t="s">
        <v>492</v>
      </c>
      <c r="B183" s="115" t="s">
        <v>390</v>
      </c>
      <c r="C183" s="117">
        <f>SUM(C184+C185+C186+C187)</f>
        <v>0</v>
      </c>
      <c r="D183" s="117">
        <f>SUM(D184+D185+D186+D187)</f>
        <v>0</v>
      </c>
      <c r="E183" s="117">
        <f ca="1">SUM(E184+E185+E186+E187)</f>
        <v>0</v>
      </c>
      <c r="F183" s="117">
        <f>SUM(F184+F185+F186+F187)</f>
        <v>0</v>
      </c>
      <c r="G183" s="97"/>
      <c r="H183" s="97"/>
      <c r="I183" s="97"/>
      <c r="J183" s="97"/>
      <c r="K183" s="97"/>
      <c r="L183" s="97"/>
      <c r="M183" s="97"/>
      <c r="N183" s="97"/>
    </row>
    <row r="184" spans="1:14" s="107" customFormat="1" ht="30.75" hidden="1" outlineLevel="3" x14ac:dyDescent="0.35">
      <c r="A184" s="118" t="s">
        <v>493</v>
      </c>
      <c r="B184" s="119" t="s">
        <v>379</v>
      </c>
      <c r="C184" s="116"/>
      <c r="D184" s="116"/>
      <c r="E184" s="116">
        <f ca="1">SUMIF(Balance!$AB$14:$AB$620,A184,Balance!$U$14:$V$619)</f>
        <v>0</v>
      </c>
      <c r="F184" s="116"/>
      <c r="G184" s="97"/>
      <c r="H184" s="97"/>
      <c r="I184" s="97"/>
      <c r="J184" s="97"/>
      <c r="K184" s="97"/>
      <c r="L184" s="97"/>
      <c r="M184" s="97"/>
      <c r="N184" s="97"/>
    </row>
    <row r="185" spans="1:14" s="107" customFormat="1" ht="14.25" hidden="1" customHeight="1" outlineLevel="3" x14ac:dyDescent="0.35">
      <c r="A185" s="118" t="s">
        <v>494</v>
      </c>
      <c r="B185" s="119" t="s">
        <v>395</v>
      </c>
      <c r="C185" s="116"/>
      <c r="D185" s="116"/>
      <c r="E185" s="116">
        <f ca="1">SUMIF(Balance!$AB$14:$AB$620,A185,Balance!$U$14:$V$619)</f>
        <v>0</v>
      </c>
      <c r="F185" s="116"/>
      <c r="G185" s="97"/>
      <c r="H185" s="97"/>
      <c r="I185" s="97"/>
      <c r="J185" s="97"/>
      <c r="K185" s="97"/>
      <c r="L185" s="97"/>
      <c r="M185" s="97"/>
      <c r="N185" s="97"/>
    </row>
    <row r="186" spans="1:14" s="107" customFormat="1" ht="14.25" hidden="1" customHeight="1" outlineLevel="3" x14ac:dyDescent="0.35">
      <c r="A186" s="118" t="s">
        <v>495</v>
      </c>
      <c r="B186" s="119" t="s">
        <v>397</v>
      </c>
      <c r="C186" s="116"/>
      <c r="D186" s="116"/>
      <c r="E186" s="116">
        <f ca="1">SUMIF(Balance!$AB$14:$AB$620,A186,Balance!$U$14:$V$619)</f>
        <v>0</v>
      </c>
      <c r="F186" s="116"/>
      <c r="G186" s="97"/>
      <c r="H186" s="97"/>
      <c r="I186" s="97"/>
      <c r="J186" s="97"/>
      <c r="K186" s="97"/>
      <c r="L186" s="97"/>
      <c r="M186" s="97"/>
      <c r="N186" s="97"/>
    </row>
    <row r="187" spans="1:14" s="107" customFormat="1" ht="14.25" hidden="1" customHeight="1" outlineLevel="3" x14ac:dyDescent="0.35">
      <c r="A187" s="118" t="s">
        <v>496</v>
      </c>
      <c r="B187" s="119" t="s">
        <v>497</v>
      </c>
      <c r="C187" s="116"/>
      <c r="D187" s="116"/>
      <c r="E187" s="116">
        <f ca="1">SUMIF(Balance!$AB$14:$AB$620,A187,Balance!$U$14:$V$619)</f>
        <v>0</v>
      </c>
      <c r="F187" s="116"/>
      <c r="G187" s="97"/>
      <c r="H187" s="97"/>
      <c r="I187" s="97"/>
      <c r="J187" s="97"/>
      <c r="K187" s="97"/>
      <c r="L187" s="97"/>
      <c r="M187" s="97"/>
      <c r="N187" s="97"/>
    </row>
    <row r="188" spans="1:14" s="107" customFormat="1" ht="14.25" hidden="1" customHeight="1" outlineLevel="2" x14ac:dyDescent="0.35">
      <c r="A188" s="111" t="s">
        <v>498</v>
      </c>
      <c r="B188" s="112" t="s">
        <v>401</v>
      </c>
      <c r="C188" s="113">
        <f>SUM(C189+C190+C191+C192+C193+C194)</f>
        <v>0</v>
      </c>
      <c r="D188" s="113">
        <f>SUM(D189+D190+D191+D192+D193+D194)</f>
        <v>0</v>
      </c>
      <c r="E188" s="113">
        <f ca="1">SUM(E189+E190+E191+E192+E193+E194)</f>
        <v>0</v>
      </c>
      <c r="F188" s="113">
        <f ca="1">SUM(F189+F190+F191+F192+F193+F194)</f>
        <v>0</v>
      </c>
      <c r="G188" s="97"/>
      <c r="H188" s="97"/>
      <c r="I188" s="97"/>
      <c r="J188" s="97"/>
      <c r="K188" s="97"/>
      <c r="L188" s="97"/>
      <c r="M188" s="97"/>
      <c r="N188" s="97"/>
    </row>
    <row r="189" spans="1:14" s="107" customFormat="1" ht="14.25" hidden="1" customHeight="1" outlineLevel="3" x14ac:dyDescent="0.35">
      <c r="A189" s="114" t="s">
        <v>499</v>
      </c>
      <c r="B189" s="115" t="s">
        <v>403</v>
      </c>
      <c r="C189" s="116"/>
      <c r="D189" s="116"/>
      <c r="E189" s="116">
        <f ca="1">SUMIF(Balance!$AB$14:$AB$620,A189,Balance!$U$14:$V$619)</f>
        <v>0</v>
      </c>
      <c r="F189" s="116"/>
      <c r="G189" s="97"/>
      <c r="H189" s="97"/>
      <c r="I189" s="97"/>
      <c r="J189" s="97"/>
      <c r="K189" s="97"/>
      <c r="L189" s="97"/>
      <c r="M189" s="97"/>
      <c r="N189" s="97"/>
    </row>
    <row r="190" spans="1:14" s="107" customFormat="1" ht="14.25" hidden="1" customHeight="1" outlineLevel="3" x14ac:dyDescent="0.35">
      <c r="A190" s="114" t="s">
        <v>500</v>
      </c>
      <c r="B190" s="115" t="s">
        <v>405</v>
      </c>
      <c r="C190" s="116"/>
      <c r="D190" s="116"/>
      <c r="E190" s="116">
        <f ca="1">SUMIF(Balance!$AB$14:$AB$620,A190,Balance!$U$14:$V$619)</f>
        <v>0</v>
      </c>
      <c r="F190" s="116"/>
      <c r="G190" s="97"/>
      <c r="H190" s="97"/>
      <c r="I190" s="97"/>
      <c r="J190" s="97"/>
      <c r="K190" s="97"/>
      <c r="L190" s="97"/>
      <c r="M190" s="97"/>
      <c r="N190" s="97"/>
    </row>
    <row r="191" spans="1:14" s="107" customFormat="1" ht="14.25" hidden="1" customHeight="1" outlineLevel="3" x14ac:dyDescent="0.35">
      <c r="A191" s="114" t="s">
        <v>501</v>
      </c>
      <c r="B191" s="115" t="s">
        <v>407</v>
      </c>
      <c r="C191" s="116"/>
      <c r="D191" s="116"/>
      <c r="E191" s="116">
        <f ca="1">SUMIF(Balance!$AB$14:$AB$620,A191,Balance!$U$14:$V$619)</f>
        <v>0</v>
      </c>
      <c r="F191" s="116"/>
      <c r="G191" s="97"/>
      <c r="H191" s="97"/>
      <c r="I191" s="97"/>
      <c r="J191" s="97"/>
      <c r="K191" s="97"/>
      <c r="L191" s="97"/>
      <c r="M191" s="97"/>
      <c r="N191" s="97"/>
    </row>
    <row r="192" spans="1:14" s="107" customFormat="1" ht="14.25" hidden="1" customHeight="1" outlineLevel="3" x14ac:dyDescent="0.35">
      <c r="A192" s="114" t="s">
        <v>111</v>
      </c>
      <c r="B192" s="115" t="s">
        <v>408</v>
      </c>
      <c r="C192" s="116"/>
      <c r="D192" s="116"/>
      <c r="E192" s="116">
        <f ca="1">SUMIF(Balance!$AB$14:$AB$620,A192,Balance!$U$14:$V$619)</f>
        <v>0</v>
      </c>
      <c r="F192" s="116">
        <f t="shared" ref="F192" ca="1" si="17">+D192-E192</f>
        <v>0</v>
      </c>
      <c r="G192" s="97"/>
      <c r="H192" s="97"/>
      <c r="I192" s="97"/>
      <c r="J192" s="97"/>
      <c r="K192" s="97"/>
      <c r="L192" s="97"/>
      <c r="M192" s="97"/>
      <c r="N192" s="97"/>
    </row>
    <row r="193" spans="1:14" s="107" customFormat="1" ht="14.25" hidden="1" customHeight="1" outlineLevel="3" x14ac:dyDescent="0.35">
      <c r="A193" s="114" t="s">
        <v>502</v>
      </c>
      <c r="B193" s="115" t="s">
        <v>410</v>
      </c>
      <c r="C193" s="116"/>
      <c r="D193" s="116"/>
      <c r="E193" s="116">
        <f ca="1">SUMIF(Balance!$AB$14:$AB$620,A193,Balance!$U$14:$V$619)</f>
        <v>0</v>
      </c>
      <c r="F193" s="116"/>
      <c r="G193" s="97"/>
      <c r="H193" s="97"/>
      <c r="I193" s="97"/>
      <c r="J193" s="97"/>
      <c r="K193" s="97"/>
      <c r="L193" s="97"/>
      <c r="M193" s="97"/>
      <c r="N193" s="97"/>
    </row>
    <row r="194" spans="1:14" s="107" customFormat="1" ht="14.25" hidden="1" customHeight="1" outlineLevel="3" x14ac:dyDescent="0.35">
      <c r="A194" s="114" t="s">
        <v>503</v>
      </c>
      <c r="B194" s="115" t="s">
        <v>412</v>
      </c>
      <c r="C194" s="116"/>
      <c r="D194" s="116"/>
      <c r="E194" s="116">
        <f ca="1">SUMIF(Balance!$AB$14:$AB$620,A194,Balance!$U$14:$V$619)</f>
        <v>0</v>
      </c>
      <c r="F194" s="116"/>
      <c r="G194" s="97"/>
      <c r="H194" s="97"/>
      <c r="I194" s="97"/>
      <c r="J194" s="97"/>
      <c r="K194" s="97"/>
      <c r="L194" s="97"/>
      <c r="M194" s="97"/>
      <c r="N194" s="97"/>
    </row>
    <row r="195" spans="1:14" s="107" customFormat="1" ht="14.25" hidden="1" customHeight="1" outlineLevel="2" x14ac:dyDescent="0.35">
      <c r="A195" s="111" t="s">
        <v>504</v>
      </c>
      <c r="B195" s="112" t="s">
        <v>414</v>
      </c>
      <c r="C195" s="113">
        <f>SUM(C196+C199+C200+C202)</f>
        <v>0</v>
      </c>
      <c r="D195" s="113">
        <f>SUM(D196+D199+D200+D202)</f>
        <v>0</v>
      </c>
      <c r="E195" s="113">
        <f ca="1">SUM(E196+E199+E200+E202)</f>
        <v>0</v>
      </c>
      <c r="F195" s="113">
        <f ca="1">SUM(F196+F199+F200+F202)</f>
        <v>0</v>
      </c>
      <c r="G195" s="97"/>
      <c r="H195" s="97"/>
      <c r="I195" s="97"/>
      <c r="J195" s="97"/>
      <c r="K195" s="97"/>
      <c r="L195" s="97"/>
      <c r="M195" s="97"/>
      <c r="N195" s="97"/>
    </row>
    <row r="196" spans="1:14" s="107" customFormat="1" ht="14.25" hidden="1" customHeight="1" outlineLevel="2" x14ac:dyDescent="0.35">
      <c r="A196" s="114" t="s">
        <v>505</v>
      </c>
      <c r="B196" s="115" t="s">
        <v>416</v>
      </c>
      <c r="C196" s="117">
        <f>SUM(C197+C198)</f>
        <v>0</v>
      </c>
      <c r="D196" s="117">
        <f>SUM(D197+D198)</f>
        <v>0</v>
      </c>
      <c r="E196" s="117">
        <f ca="1">SUM(E197+E198)</f>
        <v>0</v>
      </c>
      <c r="F196" s="117">
        <f ca="1">SUM(F197+F198)</f>
        <v>0</v>
      </c>
      <c r="G196" s="97"/>
      <c r="H196" s="97"/>
      <c r="I196" s="97"/>
      <c r="J196" s="97"/>
      <c r="K196" s="97"/>
      <c r="L196" s="97"/>
      <c r="M196" s="97"/>
      <c r="N196" s="97"/>
    </row>
    <row r="197" spans="1:14" s="107" customFormat="1" ht="14.25" hidden="1" customHeight="1" outlineLevel="3" x14ac:dyDescent="0.35">
      <c r="A197" s="118" t="s">
        <v>219</v>
      </c>
      <c r="B197" s="119" t="s">
        <v>417</v>
      </c>
      <c r="C197" s="116">
        <v>0</v>
      </c>
      <c r="D197" s="116">
        <v>0</v>
      </c>
      <c r="E197" s="116">
        <f ca="1">SUMIF(Balance!$AB$14:$AB$620,A197,Balance!$U$14:$V$619)</f>
        <v>0</v>
      </c>
      <c r="F197" s="116">
        <f t="shared" ref="F197:F202" ca="1" si="18">+D197-E197</f>
        <v>0</v>
      </c>
      <c r="G197" s="97"/>
      <c r="H197" s="97"/>
      <c r="I197" s="97"/>
      <c r="J197" s="97"/>
      <c r="K197" s="97"/>
      <c r="L197" s="97"/>
      <c r="M197" s="97"/>
      <c r="N197" s="97"/>
    </row>
    <row r="198" spans="1:14" s="107" customFormat="1" ht="14.25" hidden="1" customHeight="1" outlineLevel="3" x14ac:dyDescent="0.35">
      <c r="A198" s="118" t="s">
        <v>506</v>
      </c>
      <c r="B198" s="119" t="s">
        <v>418</v>
      </c>
      <c r="C198" s="116"/>
      <c r="D198" s="116"/>
      <c r="E198" s="116">
        <f ca="1">SUMIF(Balance!$AB$14:$AB$620,A198,Balance!$U$14:$V$619)</f>
        <v>0</v>
      </c>
      <c r="F198" s="116">
        <f t="shared" ca="1" si="18"/>
        <v>0</v>
      </c>
      <c r="G198" s="97"/>
      <c r="H198" s="97"/>
      <c r="I198" s="97"/>
      <c r="J198" s="97"/>
      <c r="K198" s="97"/>
      <c r="L198" s="97"/>
      <c r="M198" s="97"/>
      <c r="N198" s="97"/>
    </row>
    <row r="199" spans="1:14" s="107" customFormat="1" ht="14.25" hidden="1" customHeight="1" outlineLevel="2" x14ac:dyDescent="0.35">
      <c r="A199" s="114" t="s">
        <v>113</v>
      </c>
      <c r="B199" s="115" t="s">
        <v>79</v>
      </c>
      <c r="C199" s="116">
        <v>0</v>
      </c>
      <c r="D199" s="116">
        <v>0</v>
      </c>
      <c r="E199" s="116">
        <f ca="1">SUMIF(Balance!$AB$14:$AB$620,A199,Balance!$U$14:$V$619)</f>
        <v>0</v>
      </c>
      <c r="F199" s="116">
        <f t="shared" ca="1" si="18"/>
        <v>0</v>
      </c>
      <c r="G199" s="97"/>
      <c r="H199" s="97"/>
      <c r="I199" s="97"/>
      <c r="J199" s="97"/>
      <c r="K199" s="97"/>
      <c r="L199" s="97"/>
      <c r="M199" s="97"/>
      <c r="N199" s="97"/>
    </row>
    <row r="200" spans="1:14" s="107" customFormat="1" ht="14.25" hidden="1" customHeight="1" outlineLevel="2" x14ac:dyDescent="0.35">
      <c r="A200" s="114" t="s">
        <v>507</v>
      </c>
      <c r="B200" s="115" t="s">
        <v>420</v>
      </c>
      <c r="C200" s="117">
        <f>SUM(C201)</f>
        <v>0</v>
      </c>
      <c r="D200" s="117">
        <f>SUM(D201)</f>
        <v>0</v>
      </c>
      <c r="E200" s="117">
        <f ca="1">SUM(E201)</f>
        <v>0</v>
      </c>
      <c r="F200" s="117">
        <f ca="1">SUM(F201)</f>
        <v>0</v>
      </c>
      <c r="G200" s="97"/>
      <c r="H200" s="97"/>
      <c r="I200" s="97"/>
      <c r="J200" s="97"/>
      <c r="K200" s="97"/>
      <c r="L200" s="97"/>
      <c r="M200" s="97"/>
      <c r="N200" s="97"/>
    </row>
    <row r="201" spans="1:14" s="107" customFormat="1" ht="14.25" hidden="1" customHeight="1" outlineLevel="3" x14ac:dyDescent="0.35">
      <c r="A201" s="118" t="s">
        <v>121</v>
      </c>
      <c r="B201" s="119" t="s">
        <v>421</v>
      </c>
      <c r="C201" s="116"/>
      <c r="D201" s="116">
        <v>0</v>
      </c>
      <c r="E201" s="125">
        <f ca="1">SUMIF(Balance!$AB$14:$AB$620,A201,Balance!$U$14:$V$619)</f>
        <v>0</v>
      </c>
      <c r="F201" s="116">
        <f t="shared" ca="1" si="18"/>
        <v>0</v>
      </c>
      <c r="G201" s="97"/>
      <c r="H201" s="97"/>
      <c r="I201" s="97"/>
      <c r="J201" s="97"/>
      <c r="K201" s="97"/>
      <c r="L201" s="97"/>
      <c r="M201" s="97"/>
      <c r="N201" s="97"/>
    </row>
    <row r="202" spans="1:14" s="107" customFormat="1" ht="14.25" hidden="1" customHeight="1" outlineLevel="2" x14ac:dyDescent="0.35">
      <c r="A202" s="114" t="s">
        <v>115</v>
      </c>
      <c r="B202" s="115" t="s">
        <v>84</v>
      </c>
      <c r="C202" s="116">
        <v>0</v>
      </c>
      <c r="D202" s="116">
        <v>0</v>
      </c>
      <c r="E202" s="116">
        <f ca="1">SUMIF(Balance!$AB$14:$AB$620,A202,Balance!$U$14:$V$619)</f>
        <v>0</v>
      </c>
      <c r="F202" s="116">
        <f t="shared" ca="1" si="18"/>
        <v>0</v>
      </c>
      <c r="G202" s="97"/>
      <c r="H202" s="97"/>
      <c r="I202" s="97"/>
      <c r="J202" s="97"/>
      <c r="K202" s="97"/>
      <c r="L202" s="97"/>
      <c r="M202" s="97"/>
      <c r="N202" s="97"/>
    </row>
    <row r="203" spans="1:14" s="107" customFormat="1" ht="14.25" customHeight="1" outlineLevel="1" collapsed="1" x14ac:dyDescent="0.35">
      <c r="A203" s="108" t="s">
        <v>508</v>
      </c>
      <c r="B203" s="109" t="s">
        <v>509</v>
      </c>
      <c r="C203" s="110">
        <f>SUM(C204+C205+C206+C207+C212+C213+C214+C215)</f>
        <v>25000</v>
      </c>
      <c r="D203" s="110">
        <f>SUM(D204+D205+D206+D207+D212+D213+D214+D215)</f>
        <v>34324</v>
      </c>
      <c r="E203" s="110">
        <f ca="1">SUM(E204+E205+E206+E207+E212+E213+E214+E215)</f>
        <v>82307</v>
      </c>
      <c r="F203" s="110">
        <f ca="1">SUM(F204+F205+F206+F207+F212+F213+F214+F215)</f>
        <v>24048</v>
      </c>
      <c r="G203" s="97"/>
      <c r="H203" s="97"/>
      <c r="I203" s="97"/>
      <c r="J203" s="97"/>
      <c r="K203" s="97"/>
      <c r="L203" s="97"/>
      <c r="M203" s="97"/>
      <c r="N203" s="97"/>
    </row>
    <row r="204" spans="1:14" s="107" customFormat="1" ht="14.25" customHeight="1" outlineLevel="2" x14ac:dyDescent="0.35">
      <c r="A204" s="111" t="s">
        <v>117</v>
      </c>
      <c r="B204" s="112" t="s">
        <v>510</v>
      </c>
      <c r="C204" s="116">
        <v>25000</v>
      </c>
      <c r="D204" s="116">
        <v>34324</v>
      </c>
      <c r="E204" s="116">
        <f ca="1">SUMIF(Balance!$AB$14:$AB$620,A204,Balance!$U$14:$V$619)</f>
        <v>10276</v>
      </c>
      <c r="F204" s="116">
        <f t="shared" ref="F204:F206" ca="1" si="19">+D204-E204</f>
        <v>24048</v>
      </c>
      <c r="G204" s="97"/>
      <c r="H204" s="97"/>
      <c r="I204" s="97"/>
      <c r="J204" s="97"/>
      <c r="K204" s="97"/>
      <c r="L204" s="97"/>
      <c r="M204" s="97"/>
      <c r="N204" s="97"/>
    </row>
    <row r="205" spans="1:14" s="107" customFormat="1" ht="14.25" customHeight="1" outlineLevel="2" x14ac:dyDescent="0.35">
      <c r="A205" s="111" t="s">
        <v>511</v>
      </c>
      <c r="B205" s="112" t="s">
        <v>512</v>
      </c>
      <c r="C205" s="126"/>
      <c r="D205" s="126"/>
      <c r="E205" s="116">
        <f ca="1">SUMIF(Balance!$AB$14:$AB$620,A205,Balance!$U$14:$V$619)</f>
        <v>0</v>
      </c>
      <c r="F205" s="116">
        <f t="shared" ca="1" si="19"/>
        <v>0</v>
      </c>
      <c r="G205" s="97"/>
      <c r="H205" s="97"/>
      <c r="I205" s="97"/>
      <c r="J205" s="97"/>
      <c r="K205" s="97"/>
      <c r="L205" s="97"/>
      <c r="M205" s="97"/>
      <c r="N205" s="97"/>
    </row>
    <row r="206" spans="1:14" s="107" customFormat="1" ht="14.25" customHeight="1" outlineLevel="2" x14ac:dyDescent="0.35">
      <c r="A206" s="111" t="s">
        <v>513</v>
      </c>
      <c r="B206" s="112" t="s">
        <v>514</v>
      </c>
      <c r="C206" s="126"/>
      <c r="D206" s="126"/>
      <c r="E206" s="116">
        <f ca="1">SUMIF(Balance!$AB$14:$AB$620,A206,Balance!$U$14:$V$619)</f>
        <v>0</v>
      </c>
      <c r="F206" s="116">
        <f t="shared" ca="1" si="19"/>
        <v>0</v>
      </c>
      <c r="G206" s="97"/>
      <c r="H206" s="97"/>
      <c r="I206" s="97"/>
      <c r="J206" s="97"/>
      <c r="K206" s="97"/>
      <c r="L206" s="97"/>
      <c r="M206" s="97"/>
      <c r="N206" s="97"/>
    </row>
    <row r="207" spans="1:14" s="107" customFormat="1" ht="14.25" customHeight="1" outlineLevel="2" x14ac:dyDescent="0.35">
      <c r="A207" s="111" t="s">
        <v>515</v>
      </c>
      <c r="B207" s="112" t="s">
        <v>516</v>
      </c>
      <c r="C207" s="113">
        <f>SUM(C208+C209+C210+C211)</f>
        <v>0</v>
      </c>
      <c r="D207" s="113">
        <f>SUM(D208+D209+D210+D211)</f>
        <v>0</v>
      </c>
      <c r="E207" s="113">
        <f ca="1">SUM(E208+E209+E210+E211)</f>
        <v>72031</v>
      </c>
      <c r="F207" s="113">
        <f>SUM(F208+F209+F210+F211)</f>
        <v>0</v>
      </c>
      <c r="G207" s="97"/>
      <c r="H207" s="97"/>
      <c r="I207" s="97"/>
      <c r="J207" s="97"/>
      <c r="K207" s="97"/>
      <c r="L207" s="97"/>
      <c r="M207" s="97"/>
      <c r="N207" s="97"/>
    </row>
    <row r="208" spans="1:14" s="107" customFormat="1" ht="14.25" hidden="1" customHeight="1" outlineLevel="3" x14ac:dyDescent="0.35">
      <c r="A208" s="114" t="s">
        <v>517</v>
      </c>
      <c r="B208" s="114" t="s">
        <v>518</v>
      </c>
      <c r="C208" s="116"/>
      <c r="D208" s="116"/>
      <c r="E208" s="116">
        <f ca="1">SUMIF(Balance!$AB$14:$AB$620,A208,Balance!$U$14:$V$619)</f>
        <v>72031</v>
      </c>
      <c r="F208" s="116"/>
      <c r="G208" s="97"/>
      <c r="H208" s="97"/>
      <c r="I208" s="97"/>
      <c r="J208" s="97"/>
      <c r="K208" s="97"/>
      <c r="L208" s="97"/>
      <c r="M208" s="97"/>
      <c r="N208" s="97"/>
    </row>
    <row r="209" spans="1:14" s="107" customFormat="1" ht="14.25" hidden="1" customHeight="1" outlineLevel="3" x14ac:dyDescent="0.35">
      <c r="A209" s="114" t="s">
        <v>519</v>
      </c>
      <c r="B209" s="114" t="s">
        <v>370</v>
      </c>
      <c r="C209" s="116"/>
      <c r="D209" s="116"/>
      <c r="E209" s="116">
        <f ca="1">SUMIF(Balance!$AB$14:$AB$620,A209,Balance!$U$14:$V$619)</f>
        <v>0</v>
      </c>
      <c r="F209" s="116"/>
      <c r="G209" s="97"/>
      <c r="H209" s="97"/>
      <c r="I209" s="97"/>
      <c r="J209" s="97"/>
      <c r="K209" s="97"/>
      <c r="L209" s="97"/>
      <c r="M209" s="97"/>
      <c r="N209" s="97"/>
    </row>
    <row r="210" spans="1:14" s="107" customFormat="1" ht="14.25" hidden="1" customHeight="1" outlineLevel="3" x14ac:dyDescent="0.35">
      <c r="A210" s="114" t="s">
        <v>520</v>
      </c>
      <c r="B210" s="114" t="s">
        <v>401</v>
      </c>
      <c r="C210" s="116"/>
      <c r="D210" s="116"/>
      <c r="E210" s="116">
        <f ca="1">SUMIF(Balance!$AB$14:$AB$620,A210,Balance!$U$14:$V$619)</f>
        <v>0</v>
      </c>
      <c r="F210" s="116"/>
      <c r="G210" s="97"/>
      <c r="H210" s="97"/>
      <c r="I210" s="97"/>
      <c r="J210" s="97"/>
      <c r="K210" s="97"/>
      <c r="L210" s="97"/>
      <c r="M210" s="97"/>
      <c r="N210" s="97"/>
    </row>
    <row r="211" spans="1:14" s="107" customFormat="1" ht="14.25" hidden="1" customHeight="1" outlineLevel="3" x14ac:dyDescent="0.35">
      <c r="A211" s="114" t="s">
        <v>521</v>
      </c>
      <c r="B211" s="114" t="s">
        <v>414</v>
      </c>
      <c r="C211" s="116"/>
      <c r="D211" s="116"/>
      <c r="E211" s="116">
        <f ca="1">SUMIF(Balance!$AB$14:$AB$620,A211,Balance!$U$14:$V$619)</f>
        <v>0</v>
      </c>
      <c r="F211" s="116"/>
      <c r="G211" s="97"/>
      <c r="H211" s="97"/>
      <c r="I211" s="97"/>
      <c r="J211" s="97"/>
      <c r="K211" s="97"/>
      <c r="L211" s="97"/>
      <c r="M211" s="97"/>
      <c r="N211" s="97"/>
    </row>
    <row r="212" spans="1:14" s="107" customFormat="1" ht="14.25" customHeight="1" outlineLevel="2" collapsed="1" x14ac:dyDescent="0.35">
      <c r="A212" s="111" t="s">
        <v>522</v>
      </c>
      <c r="B212" s="111" t="s">
        <v>523</v>
      </c>
      <c r="C212" s="116"/>
      <c r="D212" s="116"/>
      <c r="E212" s="116">
        <f ca="1">SUMIF(Balance!$AB$14:$AB$620,A212,Balance!$U$14:$V$619)</f>
        <v>0</v>
      </c>
      <c r="F212" s="116"/>
      <c r="G212" s="97"/>
      <c r="H212" s="97"/>
      <c r="I212" s="97"/>
      <c r="J212" s="97"/>
      <c r="K212" s="97"/>
      <c r="L212" s="97"/>
      <c r="M212" s="97"/>
      <c r="N212" s="97"/>
    </row>
    <row r="213" spans="1:14" s="107" customFormat="1" ht="14.25" customHeight="1" outlineLevel="2" x14ac:dyDescent="0.35">
      <c r="A213" s="111" t="s">
        <v>524</v>
      </c>
      <c r="B213" s="112" t="s">
        <v>525</v>
      </c>
      <c r="C213" s="126"/>
      <c r="D213" s="126"/>
      <c r="E213" s="116">
        <f ca="1">SUMIF(Balance!$AB$14:$AB$620,A213,Balance!$U$14:$V$619)</f>
        <v>0</v>
      </c>
      <c r="F213" s="126"/>
      <c r="G213" s="97"/>
      <c r="H213" s="97"/>
      <c r="I213" s="97"/>
      <c r="J213" s="97"/>
      <c r="K213" s="97"/>
      <c r="L213" s="97"/>
      <c r="M213" s="97"/>
      <c r="N213" s="97"/>
    </row>
    <row r="214" spans="1:14" s="107" customFormat="1" ht="14.25" customHeight="1" outlineLevel="2" x14ac:dyDescent="0.35">
      <c r="A214" s="111" t="s">
        <v>526</v>
      </c>
      <c r="B214" s="112" t="s">
        <v>527</v>
      </c>
      <c r="C214" s="126"/>
      <c r="D214" s="126"/>
      <c r="E214" s="116">
        <f ca="1">SUMIF(Balance!$AB$14:$AB$620,A214,Balance!$U$14:$V$619)</f>
        <v>0</v>
      </c>
      <c r="F214" s="126"/>
      <c r="G214" s="97"/>
      <c r="H214" s="97"/>
      <c r="I214" s="97"/>
      <c r="J214" s="97"/>
      <c r="K214" s="97"/>
      <c r="L214" s="97"/>
      <c r="M214" s="97"/>
      <c r="N214" s="97"/>
    </row>
    <row r="215" spans="1:14" s="107" customFormat="1" ht="15.75" customHeight="1" outlineLevel="2" x14ac:dyDescent="0.35">
      <c r="A215" s="111" t="s">
        <v>528</v>
      </c>
      <c r="B215" s="111" t="s">
        <v>529</v>
      </c>
      <c r="C215" s="113">
        <f>SUM(C216+C217)</f>
        <v>0</v>
      </c>
      <c r="D215" s="113">
        <f>SUM(D216+D217)</f>
        <v>0</v>
      </c>
      <c r="E215" s="113">
        <f ca="1">SUM(E216+E217)</f>
        <v>0</v>
      </c>
      <c r="F215" s="113">
        <f ca="1">SUM(F216+F217)</f>
        <v>0</v>
      </c>
      <c r="G215" s="97"/>
      <c r="H215" s="97"/>
      <c r="I215" s="97"/>
      <c r="J215" s="97"/>
      <c r="K215" s="97"/>
      <c r="L215" s="97"/>
      <c r="M215" s="97"/>
      <c r="N215" s="97"/>
    </row>
    <row r="216" spans="1:14" s="107" customFormat="1" ht="14.25" customHeight="1" outlineLevel="3" x14ac:dyDescent="0.35">
      <c r="A216" s="114" t="s">
        <v>530</v>
      </c>
      <c r="B216" s="115" t="s">
        <v>531</v>
      </c>
      <c r="C216" s="116">
        <v>0</v>
      </c>
      <c r="D216" s="116">
        <v>0</v>
      </c>
      <c r="E216" s="116">
        <f ca="1">SUMIF(Balance!$AB$14:$AB$620,A216,Balance!$U$14:$V$619)</f>
        <v>0</v>
      </c>
      <c r="F216" s="116">
        <f t="shared" ref="F216:F217" ca="1" si="20">+D216-E216</f>
        <v>0</v>
      </c>
      <c r="G216" s="97"/>
      <c r="H216" s="97"/>
      <c r="I216" s="97"/>
      <c r="J216" s="97"/>
      <c r="K216" s="97"/>
      <c r="L216" s="97"/>
      <c r="M216" s="97"/>
      <c r="N216" s="97"/>
    </row>
    <row r="217" spans="1:14" s="107" customFormat="1" ht="14.25" customHeight="1" outlineLevel="3" x14ac:dyDescent="0.35">
      <c r="A217" s="114" t="s">
        <v>532</v>
      </c>
      <c r="B217" s="115" t="s">
        <v>529</v>
      </c>
      <c r="C217" s="116">
        <v>0</v>
      </c>
      <c r="D217" s="116">
        <v>0</v>
      </c>
      <c r="E217" s="116">
        <f ca="1">SUMIF(Balance!$AB$14:$AB$620,A217,Balance!$U$14:$V$619)</f>
        <v>0</v>
      </c>
      <c r="F217" s="116">
        <f t="shared" ca="1" si="20"/>
        <v>0</v>
      </c>
      <c r="G217" s="97"/>
      <c r="H217" s="97"/>
      <c r="I217" s="97"/>
      <c r="J217" s="97"/>
      <c r="K217" s="97"/>
      <c r="L217" s="97"/>
      <c r="M217" s="97"/>
      <c r="N217" s="97"/>
    </row>
    <row r="218" spans="1:14" s="107" customFormat="1" ht="14.25" customHeight="1" outlineLevel="1" x14ac:dyDescent="0.35">
      <c r="A218" s="108" t="s">
        <v>533</v>
      </c>
      <c r="B218" s="109" t="s">
        <v>534</v>
      </c>
      <c r="C218" s="110">
        <f>SUM(C219+C221+C225)</f>
        <v>0</v>
      </c>
      <c r="D218" s="110">
        <f>SUM(D219+D221+D225)</f>
        <v>0</v>
      </c>
      <c r="E218" s="110">
        <f ca="1">SUM(E219+E221+E225)</f>
        <v>0</v>
      </c>
      <c r="F218" s="110">
        <f>SUM(F219+F221+F225)</f>
        <v>0</v>
      </c>
      <c r="G218" s="97"/>
      <c r="H218" s="97"/>
      <c r="I218" s="97"/>
      <c r="J218" s="97"/>
      <c r="K218" s="97"/>
      <c r="L218" s="97"/>
      <c r="M218" s="97"/>
      <c r="N218" s="97"/>
    </row>
    <row r="219" spans="1:14" s="107" customFormat="1" ht="14.25" customHeight="1" outlineLevel="1" x14ac:dyDescent="0.35">
      <c r="A219" s="111" t="s">
        <v>535</v>
      </c>
      <c r="B219" s="112" t="s">
        <v>536</v>
      </c>
      <c r="C219" s="113">
        <f>SUM(C220)</f>
        <v>0</v>
      </c>
      <c r="D219" s="113">
        <f>SUM(D220)</f>
        <v>0</v>
      </c>
      <c r="E219" s="113">
        <f ca="1">SUM(E220)</f>
        <v>0</v>
      </c>
      <c r="F219" s="113">
        <f>SUM(F220)</f>
        <v>0</v>
      </c>
      <c r="G219" s="97"/>
      <c r="H219" s="97"/>
      <c r="I219" s="97"/>
      <c r="J219" s="97"/>
      <c r="K219" s="97"/>
      <c r="L219" s="97"/>
      <c r="M219" s="97"/>
      <c r="N219" s="97"/>
    </row>
    <row r="220" spans="1:14" s="107" customFormat="1" ht="14.25" hidden="1" customHeight="1" outlineLevel="2" x14ac:dyDescent="0.35">
      <c r="A220" s="114" t="s">
        <v>537</v>
      </c>
      <c r="B220" s="115" t="s">
        <v>538</v>
      </c>
      <c r="C220" s="116"/>
      <c r="D220" s="116"/>
      <c r="E220" s="116">
        <f ca="1">SUMIF(Balance!$AB$14:$AB$620,A220,Balance!$U$14:$V$619)</f>
        <v>0</v>
      </c>
      <c r="F220" s="116"/>
      <c r="G220" s="97"/>
      <c r="H220" s="97"/>
      <c r="I220" s="97"/>
      <c r="J220" s="97"/>
      <c r="K220" s="97"/>
      <c r="L220" s="97"/>
      <c r="M220" s="97"/>
      <c r="N220" s="97"/>
    </row>
    <row r="221" spans="1:14" s="107" customFormat="1" ht="14.25" customHeight="1" outlineLevel="1" collapsed="1" x14ac:dyDescent="0.35">
      <c r="A221" s="111" t="s">
        <v>539</v>
      </c>
      <c r="B221" s="112" t="s">
        <v>540</v>
      </c>
      <c r="C221" s="113">
        <f>SUM(C222+C223+C224)</f>
        <v>0</v>
      </c>
      <c r="D221" s="113">
        <f>SUM(D222+D223+D224)</f>
        <v>0</v>
      </c>
      <c r="E221" s="113">
        <f ca="1">SUM(E222+E223+E224)</f>
        <v>0</v>
      </c>
      <c r="F221" s="113">
        <f>SUM(F222+F223+F224)</f>
        <v>0</v>
      </c>
      <c r="G221" s="97"/>
      <c r="H221" s="97"/>
      <c r="I221" s="97"/>
      <c r="J221" s="97"/>
      <c r="K221" s="97"/>
      <c r="L221" s="97"/>
      <c r="M221" s="97"/>
      <c r="N221" s="97"/>
    </row>
    <row r="222" spans="1:14" s="107" customFormat="1" ht="14.25" hidden="1" customHeight="1" outlineLevel="2" x14ac:dyDescent="0.35">
      <c r="A222" s="114" t="s">
        <v>541</v>
      </c>
      <c r="B222" s="115" t="s">
        <v>542</v>
      </c>
      <c r="C222" s="116"/>
      <c r="D222" s="116"/>
      <c r="E222" s="116">
        <f ca="1">SUMIF(Balance!$AB$14:$AB$620,A222,Balance!$U$14:$V$619)</f>
        <v>0</v>
      </c>
      <c r="F222" s="116"/>
      <c r="G222" s="97"/>
      <c r="H222" s="97"/>
      <c r="I222" s="97"/>
      <c r="J222" s="97"/>
      <c r="K222" s="97"/>
      <c r="L222" s="97"/>
      <c r="M222" s="97"/>
      <c r="N222" s="97"/>
    </row>
    <row r="223" spans="1:14" s="107" customFormat="1" ht="14.25" hidden="1" customHeight="1" outlineLevel="2" x14ac:dyDescent="0.35">
      <c r="A223" s="114" t="s">
        <v>543</v>
      </c>
      <c r="B223" s="115" t="s">
        <v>544</v>
      </c>
      <c r="C223" s="116"/>
      <c r="D223" s="116"/>
      <c r="E223" s="116">
        <f ca="1">SUMIF(Balance!$AB$14:$AB$620,A223,Balance!$U$14:$V$619)</f>
        <v>0</v>
      </c>
      <c r="F223" s="116"/>
      <c r="G223" s="97"/>
      <c r="H223" s="97"/>
      <c r="I223" s="97"/>
      <c r="J223" s="97"/>
      <c r="K223" s="97"/>
      <c r="L223" s="97"/>
      <c r="M223" s="97"/>
      <c r="N223" s="97"/>
    </row>
    <row r="224" spans="1:14" s="107" customFormat="1" ht="14.25" hidden="1" customHeight="1" outlineLevel="2" x14ac:dyDescent="0.35">
      <c r="A224" s="114" t="s">
        <v>545</v>
      </c>
      <c r="B224" s="115" t="s">
        <v>546</v>
      </c>
      <c r="C224" s="116"/>
      <c r="D224" s="116"/>
      <c r="E224" s="116">
        <f ca="1">SUMIF(Balance!$AB$14:$AB$620,A224,Balance!$U$14:$V$619)</f>
        <v>0</v>
      </c>
      <c r="F224" s="116"/>
      <c r="G224" s="97"/>
      <c r="H224" s="97"/>
      <c r="I224" s="97"/>
      <c r="J224" s="97"/>
      <c r="K224" s="97"/>
      <c r="L224" s="97"/>
      <c r="M224" s="97"/>
      <c r="N224" s="97"/>
    </row>
    <row r="225" spans="1:14" s="107" customFormat="1" ht="14.25" customHeight="1" outlineLevel="1" collapsed="1" x14ac:dyDescent="0.35">
      <c r="A225" s="111" t="s">
        <v>547</v>
      </c>
      <c r="B225" s="112" t="s">
        <v>548</v>
      </c>
      <c r="C225" s="113"/>
      <c r="D225" s="113"/>
      <c r="E225" s="113">
        <f ca="1">SUMIF(Balance!$AB$14:$AB$620,A225,Balance!$U$14:$V$619)</f>
        <v>0</v>
      </c>
      <c r="F225" s="113"/>
      <c r="G225" s="97"/>
      <c r="H225" s="97"/>
      <c r="I225" s="97"/>
      <c r="J225" s="97"/>
      <c r="K225" s="97"/>
      <c r="L225" s="97"/>
      <c r="M225" s="97"/>
      <c r="N225" s="97"/>
    </row>
    <row r="226" spans="1:14" s="107" customFormat="1" ht="14.25" customHeight="1" x14ac:dyDescent="0.35">
      <c r="A226" s="103" t="s">
        <v>549</v>
      </c>
      <c r="B226" s="104" t="s">
        <v>550</v>
      </c>
      <c r="C226" s="105">
        <f>SUM(C227+C230+C234+C239+C257+C267+C276+C281+C294+C302+C308+C313)</f>
        <v>139669</v>
      </c>
      <c r="D226" s="105">
        <f>SUM(D227+D230+D234+D239+D257+D267+D276+D281+D294+D302+D308+D313)</f>
        <v>223448</v>
      </c>
      <c r="E226" s="105">
        <f ca="1">SUM(E227+E230+E234+E239+E257+E267+E276+E281+E294+E302+E308+E313)</f>
        <v>50143</v>
      </c>
      <c r="F226" s="105">
        <f ca="1">SUM(F227+F230+F234+F239+F257+F267+F276+F281+F294+F302+F308+F313)</f>
        <v>173305</v>
      </c>
      <c r="G226" s="106" t="s">
        <v>235</v>
      </c>
      <c r="H226" s="97"/>
      <c r="I226" s="97"/>
      <c r="J226" s="97"/>
      <c r="K226" s="97"/>
      <c r="L226" s="97"/>
      <c r="M226" s="97"/>
      <c r="N226" s="97"/>
    </row>
    <row r="227" spans="1:14" s="107" customFormat="1" ht="14.25" hidden="1" customHeight="1" outlineLevel="1" x14ac:dyDescent="0.35">
      <c r="A227" s="108" t="s">
        <v>551</v>
      </c>
      <c r="B227" s="109" t="s">
        <v>552</v>
      </c>
      <c r="C227" s="110">
        <f>SUM(C228+C229)</f>
        <v>6000</v>
      </c>
      <c r="D227" s="110">
        <f>SUM(D228+D229)</f>
        <v>12840</v>
      </c>
      <c r="E227" s="110">
        <f ca="1">SUM(E228+E229)</f>
        <v>3551</v>
      </c>
      <c r="F227" s="110">
        <f ca="1">SUM(F228+F229)</f>
        <v>9289</v>
      </c>
      <c r="G227" s="97"/>
      <c r="H227" s="97"/>
      <c r="I227" s="97"/>
      <c r="J227" s="97"/>
      <c r="K227" s="97"/>
      <c r="L227" s="97"/>
      <c r="M227" s="97"/>
      <c r="N227" s="97"/>
    </row>
    <row r="228" spans="1:14" s="107" customFormat="1" ht="14.25" hidden="1" customHeight="1" outlineLevel="2" x14ac:dyDescent="0.35">
      <c r="A228" s="111" t="s">
        <v>134</v>
      </c>
      <c r="B228" s="112" t="s">
        <v>553</v>
      </c>
      <c r="C228" s="116">
        <v>6000</v>
      </c>
      <c r="D228" s="116">
        <v>12840</v>
      </c>
      <c r="E228" s="116">
        <f ca="1">SUMIF(Balance!$AB$14:$AB$620,A228,Balance!$U$14:$V$619)</f>
        <v>3551</v>
      </c>
      <c r="F228" s="116">
        <f t="shared" ref="F228:F229" ca="1" si="21">+D228-E228</f>
        <v>9289</v>
      </c>
      <c r="G228" s="97"/>
      <c r="H228" s="97"/>
      <c r="I228" s="97"/>
      <c r="J228" s="97"/>
      <c r="K228" s="97"/>
      <c r="L228" s="97"/>
      <c r="M228" s="97"/>
      <c r="N228" s="97"/>
    </row>
    <row r="229" spans="1:14" s="107" customFormat="1" ht="14.25" hidden="1" customHeight="1" outlineLevel="2" x14ac:dyDescent="0.35">
      <c r="A229" s="111" t="s">
        <v>554</v>
      </c>
      <c r="B229" s="112" t="s">
        <v>555</v>
      </c>
      <c r="C229" s="116"/>
      <c r="D229" s="116"/>
      <c r="E229" s="116">
        <f ca="1">SUMIF(Balance!$AB$14:$AB$620,A229,Balance!$U$14:$V$619)</f>
        <v>0</v>
      </c>
      <c r="F229" s="116">
        <f t="shared" ca="1" si="21"/>
        <v>0</v>
      </c>
      <c r="G229" s="97"/>
      <c r="H229" s="97"/>
      <c r="I229" s="97"/>
      <c r="J229" s="97"/>
      <c r="K229" s="97"/>
      <c r="L229" s="97"/>
      <c r="M229" s="97"/>
      <c r="N229" s="97"/>
    </row>
    <row r="230" spans="1:14" s="107" customFormat="1" ht="14.25" hidden="1" customHeight="1" outlineLevel="1" x14ac:dyDescent="0.35">
      <c r="A230" s="108" t="s">
        <v>556</v>
      </c>
      <c r="B230" s="109" t="s">
        <v>557</v>
      </c>
      <c r="C230" s="110">
        <f>SUM(C231+C232+C233)</f>
        <v>1200</v>
      </c>
      <c r="D230" s="110">
        <f>SUM(D231+D232+D233)</f>
        <v>4004</v>
      </c>
      <c r="E230" s="110">
        <f ca="1">SUM(E231+E232+E233)</f>
        <v>0</v>
      </c>
      <c r="F230" s="110">
        <f ca="1">SUM(F231+F232+F233)</f>
        <v>4004</v>
      </c>
      <c r="G230" s="97"/>
      <c r="H230" s="97"/>
      <c r="I230" s="97"/>
      <c r="J230" s="97"/>
      <c r="K230" s="97"/>
      <c r="L230" s="97"/>
      <c r="M230" s="97"/>
      <c r="N230" s="97"/>
    </row>
    <row r="231" spans="1:14" s="107" customFormat="1" ht="11.25" hidden="1" customHeight="1" outlineLevel="2" x14ac:dyDescent="0.35">
      <c r="A231" s="111" t="s">
        <v>558</v>
      </c>
      <c r="B231" s="112" t="s">
        <v>559</v>
      </c>
      <c r="C231" s="126"/>
      <c r="D231" s="126"/>
      <c r="E231" s="116">
        <f ca="1">SUMIF(Balance!$AB$14:$AB$620,A231,Balance!$U$14:$V$619)</f>
        <v>0</v>
      </c>
      <c r="F231" s="116"/>
      <c r="G231" s="97"/>
      <c r="H231" s="97"/>
      <c r="I231" s="97"/>
      <c r="J231" s="97"/>
      <c r="K231" s="97"/>
      <c r="L231" s="97"/>
      <c r="M231" s="97"/>
      <c r="N231" s="97"/>
    </row>
    <row r="232" spans="1:14" s="107" customFormat="1" ht="14.25" hidden="1" customHeight="1" outlineLevel="2" x14ac:dyDescent="0.35">
      <c r="A232" s="111" t="s">
        <v>560</v>
      </c>
      <c r="B232" s="112" t="s">
        <v>561</v>
      </c>
      <c r="C232" s="116">
        <v>1200</v>
      </c>
      <c r="D232" s="116">
        <v>4004</v>
      </c>
      <c r="E232" s="116">
        <f ca="1">SUMIF(Balance!$AB$14:$AB$620,A232,Balance!$U$14:$V$619)</f>
        <v>0</v>
      </c>
      <c r="F232" s="116">
        <f t="shared" ref="F232" ca="1" si="22">+D232-E232</f>
        <v>4004</v>
      </c>
      <c r="G232" s="97"/>
      <c r="H232" s="97"/>
      <c r="I232" s="97"/>
      <c r="J232" s="97"/>
      <c r="K232" s="97"/>
      <c r="L232" s="97"/>
      <c r="M232" s="97"/>
      <c r="N232" s="97"/>
    </row>
    <row r="233" spans="1:14" s="107" customFormat="1" ht="14.25" hidden="1" customHeight="1" outlineLevel="2" x14ac:dyDescent="0.35">
      <c r="A233" s="111" t="s">
        <v>562</v>
      </c>
      <c r="B233" s="112" t="s">
        <v>563</v>
      </c>
      <c r="C233" s="116"/>
      <c r="D233" s="116"/>
      <c r="E233" s="116">
        <f ca="1">SUMIF(Balance!$AB$14:$AB$620,A233,Balance!$U$14:$V$619)</f>
        <v>0</v>
      </c>
      <c r="F233" s="116"/>
      <c r="G233" s="97"/>
      <c r="H233" s="97"/>
      <c r="I233" s="97"/>
      <c r="J233" s="97"/>
      <c r="K233" s="97"/>
      <c r="L233" s="97"/>
      <c r="M233" s="97"/>
      <c r="N233" s="97"/>
    </row>
    <row r="234" spans="1:14" s="107" customFormat="1" ht="14.25" hidden="1" customHeight="1" outlineLevel="1" x14ac:dyDescent="0.35">
      <c r="A234" s="108" t="s">
        <v>564</v>
      </c>
      <c r="B234" s="109" t="s">
        <v>565</v>
      </c>
      <c r="C234" s="110">
        <f>SUM(C235+C236+C237+C238)</f>
        <v>0</v>
      </c>
      <c r="D234" s="110">
        <f>SUM(D235+D236+D237+D238)</f>
        <v>0</v>
      </c>
      <c r="E234" s="110">
        <f ca="1">SUM(E235+E236+E237+E238)</f>
        <v>0</v>
      </c>
      <c r="F234" s="110">
        <f ca="1">SUM(F235+F236+F237+F238)</f>
        <v>0</v>
      </c>
      <c r="G234" s="97"/>
      <c r="H234" s="97"/>
      <c r="I234" s="97"/>
      <c r="J234" s="97"/>
      <c r="K234" s="97"/>
      <c r="L234" s="97"/>
      <c r="M234" s="97"/>
      <c r="N234" s="97"/>
    </row>
    <row r="235" spans="1:14" s="107" customFormat="1" ht="14.25" hidden="1" customHeight="1" outlineLevel="2" x14ac:dyDescent="0.35">
      <c r="A235" s="111" t="s">
        <v>566</v>
      </c>
      <c r="B235" s="112" t="s">
        <v>567</v>
      </c>
      <c r="C235" s="116">
        <v>0</v>
      </c>
      <c r="D235" s="116">
        <v>0</v>
      </c>
      <c r="E235" s="116">
        <f ca="1">SUMIF(Balance!$AB$14:$AB$620,A235,Balance!$U$14:$V$619)</f>
        <v>0</v>
      </c>
      <c r="F235" s="116">
        <f t="shared" ref="F235:F237" ca="1" si="23">+D235-E235</f>
        <v>0</v>
      </c>
      <c r="G235" s="97"/>
      <c r="H235" s="97"/>
      <c r="I235" s="97"/>
      <c r="J235" s="97"/>
      <c r="K235" s="97"/>
      <c r="L235" s="97"/>
      <c r="M235" s="97"/>
      <c r="N235" s="97"/>
    </row>
    <row r="236" spans="1:14" s="107" customFormat="1" ht="14.25" hidden="1" customHeight="1" outlineLevel="2" x14ac:dyDescent="0.35">
      <c r="A236" s="111" t="s">
        <v>568</v>
      </c>
      <c r="B236" s="112" t="s">
        <v>569</v>
      </c>
      <c r="C236" s="126"/>
      <c r="D236" s="116"/>
      <c r="E236" s="116">
        <f ca="1">SUMIF(Balance!$AB$14:$AB$620,A236,Balance!$U$14:$V$619)</f>
        <v>0</v>
      </c>
      <c r="F236" s="116">
        <f t="shared" ca="1" si="23"/>
        <v>0</v>
      </c>
      <c r="G236" s="97"/>
      <c r="H236" s="97"/>
      <c r="I236" s="97"/>
      <c r="J236" s="97"/>
      <c r="K236" s="97"/>
      <c r="L236" s="97"/>
      <c r="M236" s="97"/>
      <c r="N236" s="97"/>
    </row>
    <row r="237" spans="1:14" s="107" customFormat="1" ht="14.25" hidden="1" customHeight="1" outlineLevel="2" x14ac:dyDescent="0.35">
      <c r="A237" s="111" t="s">
        <v>570</v>
      </c>
      <c r="B237" s="112" t="s">
        <v>571</v>
      </c>
      <c r="C237" s="126"/>
      <c r="D237" s="116"/>
      <c r="E237" s="116">
        <f ca="1">SUMIF(Balance!$AB$14:$AB$620,A237,Balance!$U$14:$V$619)</f>
        <v>0</v>
      </c>
      <c r="F237" s="116">
        <f t="shared" ca="1" si="23"/>
        <v>0</v>
      </c>
      <c r="G237" s="97"/>
      <c r="H237" s="97"/>
      <c r="I237" s="97"/>
      <c r="J237" s="97"/>
      <c r="K237" s="97"/>
      <c r="L237" s="97"/>
      <c r="M237" s="97"/>
      <c r="N237" s="97"/>
    </row>
    <row r="238" spans="1:14" s="107" customFormat="1" ht="14.25" hidden="1" customHeight="1" outlineLevel="2" x14ac:dyDescent="0.35">
      <c r="A238" s="111" t="s">
        <v>572</v>
      </c>
      <c r="B238" s="112" t="s">
        <v>573</v>
      </c>
      <c r="C238" s="126"/>
      <c r="D238" s="126"/>
      <c r="E238" s="116">
        <f ca="1">SUMIF(Balance!$AB$14:$AB$620,A238,Balance!$U$14:$V$619)</f>
        <v>0</v>
      </c>
      <c r="F238" s="116"/>
      <c r="G238" s="97"/>
      <c r="H238" s="97"/>
      <c r="I238" s="97"/>
      <c r="J238" s="97"/>
      <c r="K238" s="97"/>
      <c r="L238" s="97"/>
      <c r="M238" s="97"/>
      <c r="N238" s="97"/>
    </row>
    <row r="239" spans="1:14" s="107" customFormat="1" ht="14.25" hidden="1" customHeight="1" outlineLevel="1" x14ac:dyDescent="0.35">
      <c r="A239" s="108" t="s">
        <v>574</v>
      </c>
      <c r="B239" s="109" t="s">
        <v>575</v>
      </c>
      <c r="C239" s="110">
        <f>SUM(C240+C241+C242+C243+C244+C245+C246+C247+C248+C249+C250+C251+C252+C253+C254+C255+C256)</f>
        <v>21747</v>
      </c>
      <c r="D239" s="110">
        <f>SUM(D240+D241+D242+D243+D244+D245+D246+D247+D248+D249+D250+D251+D252+D253+D254+D255+D256)</f>
        <v>51160</v>
      </c>
      <c r="E239" s="110">
        <f ca="1">SUM(E240+E241+E242+E243+E244+E245+E246+E247+E248+E249+E250+E251+E252+E253+E254+E255+E256)</f>
        <v>15123</v>
      </c>
      <c r="F239" s="110">
        <f ca="1">SUM(F240+F241+F242+F243+F244+F245+F246+F247+F248+F249+F250+F251+F252+F253+F254+F255+F256)</f>
        <v>36037</v>
      </c>
      <c r="G239" s="97"/>
      <c r="H239" s="97"/>
      <c r="I239" s="97"/>
      <c r="J239" s="97"/>
      <c r="K239" s="97"/>
      <c r="L239" s="97"/>
      <c r="M239" s="97"/>
      <c r="N239" s="97"/>
    </row>
    <row r="240" spans="1:14" s="107" customFormat="1" ht="14.25" hidden="1" customHeight="1" outlineLevel="2" x14ac:dyDescent="0.35">
      <c r="A240" s="111" t="s">
        <v>137</v>
      </c>
      <c r="B240" s="112" t="s">
        <v>139</v>
      </c>
      <c r="C240" s="116">
        <v>6000</v>
      </c>
      <c r="D240" s="116">
        <v>7008</v>
      </c>
      <c r="E240" s="116">
        <f ca="1">SUMIF(Balance!$AB$14:$AB$620,A240,Balance!$U$14:$V$619)</f>
        <v>4554</v>
      </c>
      <c r="F240" s="116">
        <f t="shared" ref="F240:F303" ca="1" si="24">+D240-E240</f>
        <v>2454</v>
      </c>
      <c r="G240" s="97"/>
      <c r="H240" s="97"/>
      <c r="I240" s="97"/>
      <c r="J240" s="97"/>
      <c r="K240" s="97"/>
      <c r="L240" s="97"/>
      <c r="M240" s="97"/>
      <c r="N240" s="97"/>
    </row>
    <row r="241" spans="1:14" s="107" customFormat="1" ht="14.25" hidden="1" customHeight="1" outlineLevel="2" x14ac:dyDescent="0.35">
      <c r="A241" s="111" t="s">
        <v>140</v>
      </c>
      <c r="B241" s="112" t="s">
        <v>142</v>
      </c>
      <c r="C241" s="116">
        <v>4500</v>
      </c>
      <c r="D241" s="116">
        <v>3464</v>
      </c>
      <c r="E241" s="116">
        <f ca="1">SUMIF(Balance!$AB$14:$AB$620,A241,Balance!$U$14:$V$619)</f>
        <v>336</v>
      </c>
      <c r="F241" s="116">
        <f t="shared" ca="1" si="24"/>
        <v>3128</v>
      </c>
      <c r="G241" s="97"/>
      <c r="H241" s="97"/>
      <c r="I241" s="97"/>
      <c r="J241" s="97"/>
      <c r="K241" s="97"/>
      <c r="L241" s="97"/>
      <c r="M241" s="97"/>
      <c r="N241" s="97"/>
    </row>
    <row r="242" spans="1:14" s="107" customFormat="1" ht="14.25" hidden="1" customHeight="1" outlineLevel="2" x14ac:dyDescent="0.35">
      <c r="A242" s="111" t="s">
        <v>576</v>
      </c>
      <c r="B242" s="112" t="s">
        <v>577</v>
      </c>
      <c r="C242" s="116">
        <v>1347</v>
      </c>
      <c r="D242" s="116">
        <v>1880</v>
      </c>
      <c r="E242" s="116">
        <f ca="1">SUMIF(Balance!$AB$14:$AB$620,A242,Balance!$U$14:$V$619)</f>
        <v>0</v>
      </c>
      <c r="F242" s="116">
        <f t="shared" ca="1" si="24"/>
        <v>1880</v>
      </c>
      <c r="G242" s="97"/>
      <c r="H242" s="97"/>
      <c r="I242" s="97"/>
      <c r="J242" s="97"/>
      <c r="K242" s="97"/>
      <c r="L242" s="97"/>
      <c r="M242" s="97"/>
      <c r="N242" s="97"/>
    </row>
    <row r="243" spans="1:14" s="107" customFormat="1" ht="14.25" hidden="1" customHeight="1" outlineLevel="2" x14ac:dyDescent="0.35">
      <c r="A243" s="111" t="s">
        <v>143</v>
      </c>
      <c r="B243" s="112" t="s">
        <v>578</v>
      </c>
      <c r="C243" s="116">
        <v>400</v>
      </c>
      <c r="D243" s="116">
        <v>0</v>
      </c>
      <c r="E243" s="116">
        <f ca="1">SUMIF(Balance!$AB$14:$AB$620,A243,Balance!$U$14:$V$619)</f>
        <v>0</v>
      </c>
      <c r="F243" s="116">
        <f t="shared" ca="1" si="24"/>
        <v>0</v>
      </c>
      <c r="G243" s="97"/>
      <c r="H243" s="97"/>
      <c r="I243" s="97"/>
      <c r="J243" s="97"/>
      <c r="K243" s="97"/>
      <c r="L243" s="97"/>
      <c r="M243" s="97"/>
      <c r="N243" s="97"/>
    </row>
    <row r="244" spans="1:14" s="107" customFormat="1" ht="14.25" hidden="1" customHeight="1" outlineLevel="2" x14ac:dyDescent="0.35">
      <c r="A244" s="111" t="s">
        <v>144</v>
      </c>
      <c r="B244" s="112" t="s">
        <v>579</v>
      </c>
      <c r="C244" s="116">
        <v>0</v>
      </c>
      <c r="D244" s="116">
        <v>0</v>
      </c>
      <c r="E244" s="116">
        <f ca="1">SUMIF(Balance!$AB$14:$AB$620,A244,Balance!$U$14:$V$619)</f>
        <v>500</v>
      </c>
      <c r="F244" s="116">
        <f t="shared" ca="1" si="24"/>
        <v>-500</v>
      </c>
      <c r="G244" s="97"/>
      <c r="H244" s="97"/>
      <c r="I244" s="97"/>
      <c r="J244" s="97"/>
      <c r="K244" s="97"/>
      <c r="L244" s="97"/>
      <c r="M244" s="97"/>
      <c r="N244" s="97"/>
    </row>
    <row r="245" spans="1:14" s="107" customFormat="1" ht="14.25" hidden="1" customHeight="1" outlineLevel="2" x14ac:dyDescent="0.35">
      <c r="A245" s="111" t="s">
        <v>580</v>
      </c>
      <c r="B245" s="112" t="s">
        <v>581</v>
      </c>
      <c r="C245" s="116"/>
      <c r="D245" s="116">
        <v>0</v>
      </c>
      <c r="E245" s="116">
        <f ca="1">SUMIF(Balance!$AB$14:$AB$620,A245,Balance!$U$14:$V$619)</f>
        <v>0</v>
      </c>
      <c r="F245" s="116">
        <f t="shared" ca="1" si="24"/>
        <v>0</v>
      </c>
      <c r="G245" s="97"/>
      <c r="H245" s="97"/>
      <c r="I245" s="97"/>
      <c r="J245" s="97"/>
      <c r="K245" s="97"/>
      <c r="L245" s="97"/>
      <c r="M245" s="97"/>
      <c r="N245" s="97"/>
    </row>
    <row r="246" spans="1:14" s="107" customFormat="1" ht="14.25" hidden="1" customHeight="1" outlineLevel="2" x14ac:dyDescent="0.35">
      <c r="A246" s="111" t="s">
        <v>147</v>
      </c>
      <c r="B246" s="112" t="s">
        <v>582</v>
      </c>
      <c r="C246" s="116">
        <v>3500</v>
      </c>
      <c r="D246" s="116">
        <v>12348</v>
      </c>
      <c r="E246" s="116">
        <f ca="1">SUMIF(Balance!$AB$14:$AB$620,A246,Balance!$U$14:$V$619)</f>
        <v>6339</v>
      </c>
      <c r="F246" s="116">
        <f t="shared" ca="1" si="24"/>
        <v>6009</v>
      </c>
      <c r="G246" s="97"/>
      <c r="H246" s="97"/>
      <c r="I246" s="97"/>
      <c r="J246" s="97"/>
      <c r="K246" s="97"/>
      <c r="L246" s="97"/>
      <c r="M246" s="97"/>
      <c r="N246" s="97"/>
    </row>
    <row r="247" spans="1:14" s="107" customFormat="1" ht="14.25" hidden="1" customHeight="1" outlineLevel="2" x14ac:dyDescent="0.35">
      <c r="A247" s="111" t="s">
        <v>583</v>
      </c>
      <c r="B247" s="112" t="s">
        <v>584</v>
      </c>
      <c r="C247" s="116">
        <v>0</v>
      </c>
      <c r="D247" s="116">
        <v>0</v>
      </c>
      <c r="E247" s="116">
        <f ca="1">SUMIF(Balance!$AB$14:$AB$620,A247,Balance!$U$14:$V$619)</f>
        <v>0</v>
      </c>
      <c r="F247" s="116">
        <f t="shared" ca="1" si="24"/>
        <v>0</v>
      </c>
      <c r="G247" s="97"/>
      <c r="H247" s="97"/>
      <c r="I247" s="97"/>
      <c r="J247" s="97"/>
      <c r="K247" s="97"/>
      <c r="L247" s="97"/>
      <c r="M247" s="97"/>
      <c r="N247" s="97"/>
    </row>
    <row r="248" spans="1:14" s="107" customFormat="1" ht="14.25" hidden="1" customHeight="1" outlineLevel="2" x14ac:dyDescent="0.35">
      <c r="A248" s="111" t="s">
        <v>150</v>
      </c>
      <c r="B248" s="112" t="s">
        <v>149</v>
      </c>
      <c r="C248" s="116">
        <v>1000</v>
      </c>
      <c r="D248" s="116">
        <v>2445</v>
      </c>
      <c r="E248" s="116">
        <f ca="1">SUMIF(Balance!$AB$14:$AB$620,A248,Balance!$U$14:$V$619)</f>
        <v>129</v>
      </c>
      <c r="F248" s="116">
        <f t="shared" ca="1" si="24"/>
        <v>2316</v>
      </c>
      <c r="G248" s="97"/>
      <c r="H248" s="97"/>
      <c r="I248" s="97"/>
      <c r="J248" s="97"/>
      <c r="K248" s="97"/>
      <c r="L248" s="97"/>
      <c r="M248" s="97"/>
      <c r="N248" s="97"/>
    </row>
    <row r="249" spans="1:14" s="107" customFormat="1" ht="14.25" hidden="1" customHeight="1" outlineLevel="2" x14ac:dyDescent="0.35">
      <c r="A249" s="111" t="s">
        <v>151</v>
      </c>
      <c r="B249" s="112" t="s">
        <v>585</v>
      </c>
      <c r="C249" s="116">
        <v>4000</v>
      </c>
      <c r="D249" s="116">
        <v>15672</v>
      </c>
      <c r="E249" s="116">
        <f ca="1">SUMIF(Balance!$AB$14:$AB$620,A249,Balance!$U$14:$V$619)</f>
        <v>0</v>
      </c>
      <c r="F249" s="116">
        <f t="shared" ca="1" si="24"/>
        <v>15672</v>
      </c>
      <c r="G249" s="97"/>
      <c r="H249" s="97"/>
      <c r="I249" s="97"/>
      <c r="J249" s="97"/>
      <c r="K249" s="97"/>
      <c r="L249" s="97"/>
      <c r="M249" s="97"/>
      <c r="N249" s="97"/>
    </row>
    <row r="250" spans="1:14" s="107" customFormat="1" ht="14.25" hidden="1" customHeight="1" outlineLevel="2" x14ac:dyDescent="0.35">
      <c r="A250" s="111" t="s">
        <v>586</v>
      </c>
      <c r="B250" s="112" t="s">
        <v>587</v>
      </c>
      <c r="C250" s="116">
        <v>0</v>
      </c>
      <c r="D250" s="116">
        <v>0</v>
      </c>
      <c r="E250" s="116">
        <f ca="1">SUMIF(Balance!$AB$14:$AB$620,A250,Balance!$U$14:$V$619)</f>
        <v>0</v>
      </c>
      <c r="F250" s="116">
        <f t="shared" ca="1" si="24"/>
        <v>0</v>
      </c>
      <c r="G250" s="97"/>
      <c r="H250" s="97"/>
      <c r="I250" s="97"/>
      <c r="J250" s="97"/>
      <c r="K250" s="97"/>
      <c r="L250" s="97"/>
      <c r="M250" s="97"/>
      <c r="N250" s="97"/>
    </row>
    <row r="251" spans="1:14" s="107" customFormat="1" ht="14.25" hidden="1" customHeight="1" outlineLevel="2" x14ac:dyDescent="0.35">
      <c r="A251" s="111" t="s">
        <v>152</v>
      </c>
      <c r="B251" s="112" t="s">
        <v>588</v>
      </c>
      <c r="C251" s="116">
        <v>0</v>
      </c>
      <c r="D251" s="116">
        <v>0</v>
      </c>
      <c r="E251" s="116">
        <f ca="1">SUMIF(Balance!$AB$14:$AB$620,A251,Balance!$U$14:$V$619)</f>
        <v>0</v>
      </c>
      <c r="F251" s="116">
        <f t="shared" ca="1" si="24"/>
        <v>0</v>
      </c>
      <c r="G251" s="97"/>
      <c r="H251" s="97"/>
      <c r="I251" s="97"/>
      <c r="J251" s="97"/>
      <c r="K251" s="97"/>
      <c r="L251" s="97"/>
      <c r="M251" s="97"/>
      <c r="N251" s="97"/>
    </row>
    <row r="252" spans="1:14" s="107" customFormat="1" ht="14.25" hidden="1" customHeight="1" outlineLevel="2" x14ac:dyDescent="0.35">
      <c r="A252" s="111" t="s">
        <v>155</v>
      </c>
      <c r="B252" s="112" t="s">
        <v>154</v>
      </c>
      <c r="C252" s="116">
        <v>1000</v>
      </c>
      <c r="D252" s="116">
        <v>3460</v>
      </c>
      <c r="E252" s="116">
        <f ca="1">SUMIF(Balance!$AB$14:$AB$620,A252,Balance!$U$14:$V$619)</f>
        <v>2321</v>
      </c>
      <c r="F252" s="116">
        <f t="shared" ca="1" si="24"/>
        <v>1139</v>
      </c>
      <c r="G252" s="97"/>
      <c r="H252" s="97"/>
      <c r="I252" s="97"/>
      <c r="J252" s="97"/>
      <c r="K252" s="97"/>
      <c r="L252" s="97"/>
      <c r="M252" s="97"/>
      <c r="N252" s="97"/>
    </row>
    <row r="253" spans="1:14" s="107" customFormat="1" ht="14.25" hidden="1" customHeight="1" outlineLevel="2" x14ac:dyDescent="0.35">
      <c r="A253" s="111" t="s">
        <v>589</v>
      </c>
      <c r="B253" s="112" t="s">
        <v>590</v>
      </c>
      <c r="C253" s="116"/>
      <c r="D253" s="116"/>
      <c r="E253" s="116">
        <f ca="1">SUMIF(Balance!$AB$14:$AB$620,A253,Balance!$U$14:$V$619)</f>
        <v>0</v>
      </c>
      <c r="F253" s="116">
        <f t="shared" ca="1" si="24"/>
        <v>0</v>
      </c>
      <c r="G253" s="97"/>
      <c r="H253" s="97"/>
      <c r="I253" s="97"/>
      <c r="J253" s="97"/>
      <c r="K253" s="97"/>
      <c r="L253" s="97"/>
      <c r="M253" s="97"/>
      <c r="N253" s="97"/>
    </row>
    <row r="254" spans="1:14" s="107" customFormat="1" ht="14.25" hidden="1" customHeight="1" outlineLevel="2" x14ac:dyDescent="0.35">
      <c r="A254" s="111" t="s">
        <v>591</v>
      </c>
      <c r="B254" s="112" t="s">
        <v>592</v>
      </c>
      <c r="C254" s="116"/>
      <c r="D254" s="116"/>
      <c r="E254" s="116">
        <f ca="1">SUMIF(Balance!$AB$14:$AB$620,A254,Balance!$U$14:$V$619)</f>
        <v>0</v>
      </c>
      <c r="F254" s="116">
        <f t="shared" ca="1" si="24"/>
        <v>0</v>
      </c>
      <c r="G254" s="97"/>
      <c r="H254" s="97"/>
      <c r="I254" s="97"/>
      <c r="J254" s="97"/>
      <c r="K254" s="97"/>
      <c r="L254" s="97"/>
      <c r="M254" s="97"/>
      <c r="N254" s="97"/>
    </row>
    <row r="255" spans="1:14" s="107" customFormat="1" ht="14.25" hidden="1" customHeight="1" outlineLevel="2" x14ac:dyDescent="0.35">
      <c r="A255" s="111" t="s">
        <v>593</v>
      </c>
      <c r="B255" s="112" t="s">
        <v>594</v>
      </c>
      <c r="C255" s="116"/>
      <c r="D255" s="116"/>
      <c r="E255" s="116">
        <f ca="1">SUMIF(Balance!$AB$14:$AB$620,A255,Balance!$U$14:$V$619)</f>
        <v>0</v>
      </c>
      <c r="F255" s="116">
        <f t="shared" ca="1" si="24"/>
        <v>0</v>
      </c>
      <c r="G255" s="97"/>
      <c r="H255" s="97"/>
      <c r="I255" s="97"/>
      <c r="J255" s="97"/>
      <c r="K255" s="97"/>
      <c r="L255" s="97"/>
      <c r="M255" s="97"/>
      <c r="N255" s="97"/>
    </row>
    <row r="256" spans="1:14" s="107" customFormat="1" ht="14.25" hidden="1" customHeight="1" outlineLevel="2" x14ac:dyDescent="0.35">
      <c r="A256" s="111" t="s">
        <v>156</v>
      </c>
      <c r="B256" s="112" t="s">
        <v>595</v>
      </c>
      <c r="C256" s="116">
        <v>0</v>
      </c>
      <c r="D256" s="116">
        <v>4883</v>
      </c>
      <c r="E256" s="116">
        <f ca="1">SUMIF(Balance!$AB$14:$AB$620,A256,Balance!$U$14:$V$619)</f>
        <v>944</v>
      </c>
      <c r="F256" s="116">
        <f t="shared" ca="1" si="24"/>
        <v>3939</v>
      </c>
      <c r="G256" s="97"/>
      <c r="H256" s="97"/>
      <c r="I256" s="97"/>
      <c r="J256" s="97"/>
      <c r="K256" s="97"/>
      <c r="L256" s="97"/>
      <c r="M256" s="97"/>
      <c r="N256" s="97"/>
    </row>
    <row r="257" spans="1:14" s="107" customFormat="1" ht="14.25" hidden="1" customHeight="1" outlineLevel="1" x14ac:dyDescent="0.35">
      <c r="A257" s="108" t="s">
        <v>596</v>
      </c>
      <c r="B257" s="109" t="s">
        <v>597</v>
      </c>
      <c r="C257" s="110">
        <f>SUM(C258+C259+C260+C261+C262+C263+C264+C265+C266)</f>
        <v>46300</v>
      </c>
      <c r="D257" s="110">
        <f>SUM(D258+D259+D260+D261+D262+D263+D264+D265+D266)</f>
        <v>43995</v>
      </c>
      <c r="E257" s="110">
        <f ca="1">SUM(E258+E259+E260+E261+E262+E263+E264+E265+E266)</f>
        <v>12396</v>
      </c>
      <c r="F257" s="110">
        <f ca="1">SUM(F258+F259+F260+F261+F262+F263+F264+F265+F266)</f>
        <v>31599</v>
      </c>
      <c r="G257" s="97"/>
      <c r="H257" s="97"/>
      <c r="I257" s="97"/>
      <c r="J257" s="97"/>
      <c r="K257" s="97"/>
      <c r="L257" s="97"/>
      <c r="M257" s="97"/>
      <c r="N257" s="97"/>
    </row>
    <row r="258" spans="1:14" s="107" customFormat="1" ht="14.25" hidden="1" customHeight="1" outlineLevel="2" x14ac:dyDescent="0.35">
      <c r="A258" s="111" t="s">
        <v>159</v>
      </c>
      <c r="B258" s="112" t="s">
        <v>158</v>
      </c>
      <c r="C258" s="116">
        <v>7500</v>
      </c>
      <c r="D258" s="116">
        <v>7500</v>
      </c>
      <c r="E258" s="125">
        <f ca="1">SUMIF(Balance!$AB$14:$AB$620,A258,Balance!$U$14:$V$619)</f>
        <v>1427</v>
      </c>
      <c r="F258" s="116">
        <f t="shared" ca="1" si="24"/>
        <v>6073</v>
      </c>
      <c r="G258" s="97"/>
      <c r="H258" s="97"/>
      <c r="I258" s="97"/>
      <c r="J258" s="97"/>
      <c r="K258" s="97"/>
      <c r="L258" s="97"/>
      <c r="M258" s="97"/>
      <c r="N258" s="97"/>
    </row>
    <row r="259" spans="1:14" s="107" customFormat="1" ht="14.25" hidden="1" customHeight="1" outlineLevel="2" x14ac:dyDescent="0.35">
      <c r="A259" s="111" t="s">
        <v>162</v>
      </c>
      <c r="B259" s="112" t="s">
        <v>598</v>
      </c>
      <c r="C259" s="116">
        <v>5900</v>
      </c>
      <c r="D259" s="116">
        <v>5900</v>
      </c>
      <c r="E259" s="116">
        <f ca="1">SUMIF(Balance!$AB$14:$AB$620,A259,Balance!$U$14:$V$619)</f>
        <v>2968</v>
      </c>
      <c r="F259" s="116">
        <f t="shared" ca="1" si="24"/>
        <v>2932</v>
      </c>
      <c r="G259" s="97"/>
      <c r="H259" s="97"/>
      <c r="I259" s="97"/>
      <c r="J259" s="97"/>
      <c r="K259" s="97"/>
      <c r="L259" s="97"/>
      <c r="M259" s="97"/>
      <c r="N259" s="97"/>
    </row>
    <row r="260" spans="1:14" s="107" customFormat="1" ht="14.25" hidden="1" customHeight="1" outlineLevel="2" x14ac:dyDescent="0.35">
      <c r="A260" s="111" t="s">
        <v>599</v>
      </c>
      <c r="B260" s="112" t="s">
        <v>600</v>
      </c>
      <c r="C260" s="116">
        <v>2500</v>
      </c>
      <c r="D260" s="116">
        <v>2840</v>
      </c>
      <c r="E260" s="116">
        <f ca="1">SUMIF(Balance!$AB$14:$AB$620,A260,Balance!$U$14:$V$619)</f>
        <v>1857</v>
      </c>
      <c r="F260" s="116">
        <f t="shared" ca="1" si="24"/>
        <v>983</v>
      </c>
      <c r="G260" s="97"/>
      <c r="H260" s="97"/>
      <c r="I260" s="97"/>
      <c r="J260" s="97"/>
      <c r="K260" s="97"/>
      <c r="L260" s="97"/>
      <c r="M260" s="97"/>
      <c r="N260" s="97"/>
    </row>
    <row r="261" spans="1:14" s="107" customFormat="1" ht="14.25" hidden="1" customHeight="1" outlineLevel="2" x14ac:dyDescent="0.35">
      <c r="A261" s="111" t="s">
        <v>601</v>
      </c>
      <c r="B261" s="112" t="s">
        <v>602</v>
      </c>
      <c r="C261" s="116">
        <v>0</v>
      </c>
      <c r="D261" s="116">
        <v>0</v>
      </c>
      <c r="E261" s="116">
        <f ca="1">SUMIF(Balance!$AB$14:$AB$620,A261,Balance!$U$14:$V$619)</f>
        <v>0</v>
      </c>
      <c r="F261" s="116">
        <f t="shared" ca="1" si="24"/>
        <v>0</v>
      </c>
      <c r="G261" s="97"/>
      <c r="H261" s="97"/>
      <c r="I261" s="97"/>
      <c r="J261" s="97"/>
      <c r="K261" s="97"/>
      <c r="L261" s="97"/>
      <c r="M261" s="97"/>
      <c r="N261" s="97"/>
    </row>
    <row r="262" spans="1:14" s="107" customFormat="1" ht="14.25" hidden="1" customHeight="1" outlineLevel="2" x14ac:dyDescent="0.35">
      <c r="A262" s="111" t="s">
        <v>164</v>
      </c>
      <c r="B262" s="112" t="s">
        <v>163</v>
      </c>
      <c r="C262" s="116">
        <v>9500</v>
      </c>
      <c r="D262" s="116">
        <v>2375</v>
      </c>
      <c r="E262" s="116">
        <f ca="1">SUMIF(Balance!$AB$14:$AB$620,A262,Balance!$U$14:$V$619)</f>
        <v>0</v>
      </c>
      <c r="F262" s="116">
        <f t="shared" ca="1" si="24"/>
        <v>2375</v>
      </c>
      <c r="G262" s="97"/>
      <c r="H262" s="97"/>
      <c r="I262" s="97"/>
      <c r="J262" s="97"/>
      <c r="K262" s="97"/>
      <c r="L262" s="97"/>
      <c r="M262" s="97"/>
      <c r="N262" s="97"/>
    </row>
    <row r="263" spans="1:14" s="107" customFormat="1" ht="14.25" hidden="1" customHeight="1" outlineLevel="2" x14ac:dyDescent="0.35">
      <c r="A263" s="111" t="s">
        <v>167</v>
      </c>
      <c r="B263" s="112" t="s">
        <v>166</v>
      </c>
      <c r="C263" s="116">
        <v>10900</v>
      </c>
      <c r="D263" s="116">
        <v>11380</v>
      </c>
      <c r="E263" s="116">
        <f ca="1">SUMIF(Balance!$AB$14:$AB$620,A263,Balance!$U$14:$V$619)</f>
        <v>1318</v>
      </c>
      <c r="F263" s="116">
        <f t="shared" ca="1" si="24"/>
        <v>10062</v>
      </c>
      <c r="G263" s="97"/>
      <c r="H263" s="97"/>
      <c r="I263" s="97"/>
      <c r="J263" s="97"/>
      <c r="K263" s="97"/>
      <c r="L263" s="97"/>
      <c r="M263" s="97"/>
      <c r="N263" s="97"/>
    </row>
    <row r="264" spans="1:14" s="107" customFormat="1" ht="14.25" hidden="1" customHeight="1" outlineLevel="2" x14ac:dyDescent="0.35">
      <c r="A264" s="111" t="s">
        <v>170</v>
      </c>
      <c r="B264" s="112" t="s">
        <v>169</v>
      </c>
      <c r="C264" s="116">
        <v>10000</v>
      </c>
      <c r="D264" s="116">
        <v>14000</v>
      </c>
      <c r="E264" s="116">
        <f ca="1">SUMIF(Balance!$AB$14:$AB$620,A264,Balance!$U$14:$V$619)</f>
        <v>4826</v>
      </c>
      <c r="F264" s="116">
        <f t="shared" ca="1" si="24"/>
        <v>9174</v>
      </c>
      <c r="G264" s="97"/>
      <c r="H264" s="97"/>
      <c r="I264" s="97"/>
      <c r="J264" s="97"/>
      <c r="K264" s="97"/>
      <c r="L264" s="97"/>
      <c r="M264" s="97"/>
      <c r="N264" s="97"/>
    </row>
    <row r="265" spans="1:14" s="107" customFormat="1" ht="14.25" hidden="1" customHeight="1" outlineLevel="2" x14ac:dyDescent="0.35">
      <c r="A265" s="111" t="s">
        <v>603</v>
      </c>
      <c r="B265" s="112" t="s">
        <v>604</v>
      </c>
      <c r="C265" s="126">
        <v>0</v>
      </c>
      <c r="D265" s="116">
        <v>0</v>
      </c>
      <c r="E265" s="125">
        <f ca="1">SUMIF(Balance!$AB$14:$AB$620,A265,Balance!$U$14:$V$619)</f>
        <v>0</v>
      </c>
      <c r="F265" s="116">
        <f t="shared" ca="1" si="24"/>
        <v>0</v>
      </c>
      <c r="G265" s="97"/>
      <c r="H265" s="97"/>
      <c r="I265" s="97"/>
      <c r="J265" s="97"/>
      <c r="K265" s="97"/>
      <c r="L265" s="97"/>
      <c r="M265" s="97"/>
      <c r="N265" s="97"/>
    </row>
    <row r="266" spans="1:14" s="107" customFormat="1" ht="14.25" hidden="1" customHeight="1" outlineLevel="2" x14ac:dyDescent="0.35">
      <c r="A266" s="111" t="s">
        <v>605</v>
      </c>
      <c r="B266" s="112" t="s">
        <v>595</v>
      </c>
      <c r="C266" s="116"/>
      <c r="D266" s="116"/>
      <c r="E266" s="125">
        <f ca="1">SUMIF(Balance!$AB$14:$AB$620,A266,Balance!$U$14:$V$619)</f>
        <v>0</v>
      </c>
      <c r="F266" s="116">
        <f t="shared" ca="1" si="24"/>
        <v>0</v>
      </c>
      <c r="G266" s="97"/>
      <c r="H266" s="97"/>
      <c r="I266" s="97"/>
      <c r="J266" s="97"/>
      <c r="K266" s="97"/>
      <c r="L266" s="97"/>
      <c r="M266" s="97"/>
      <c r="N266" s="97"/>
    </row>
    <row r="267" spans="1:14" s="107" customFormat="1" ht="14.25" hidden="1" customHeight="1" outlineLevel="1" x14ac:dyDescent="0.35">
      <c r="A267" s="108" t="s">
        <v>606</v>
      </c>
      <c r="B267" s="108" t="s">
        <v>607</v>
      </c>
      <c r="C267" s="110">
        <f>SUM(C268+C269+C270+C271+C272+C273+C274+C275)</f>
        <v>3900</v>
      </c>
      <c r="D267" s="110">
        <f>SUM(D268+D269+D270+D271+D272+D273+D274+D275)</f>
        <v>28273</v>
      </c>
      <c r="E267" s="110">
        <f ca="1">SUM(E268+E269+E270+E271+E272+E273+E274+E275)</f>
        <v>124</v>
      </c>
      <c r="F267" s="110">
        <f ca="1">SUM(F268+F269+F270+F271+F272+F273+F274+F275)</f>
        <v>28149</v>
      </c>
      <c r="G267" s="97"/>
      <c r="H267" s="97"/>
      <c r="I267" s="97"/>
      <c r="J267" s="97"/>
      <c r="K267" s="97"/>
      <c r="L267" s="97"/>
      <c r="M267" s="97"/>
      <c r="N267" s="97"/>
    </row>
    <row r="268" spans="1:14" s="107" customFormat="1" ht="14.25" hidden="1" customHeight="1" outlineLevel="2" x14ac:dyDescent="0.35">
      <c r="A268" s="111" t="s">
        <v>172</v>
      </c>
      <c r="B268" s="112" t="s">
        <v>171</v>
      </c>
      <c r="C268" s="116">
        <v>0</v>
      </c>
      <c r="D268" s="116">
        <v>0</v>
      </c>
      <c r="E268" s="116">
        <f ca="1">SUMIF(Balance!$AB$14:$AB$620,A268,Balance!$U$14:$V$619)</f>
        <v>0</v>
      </c>
      <c r="F268" s="116">
        <f t="shared" ca="1" si="24"/>
        <v>0</v>
      </c>
      <c r="G268" s="97"/>
      <c r="H268" s="97"/>
      <c r="I268" s="97"/>
      <c r="J268" s="97"/>
      <c r="K268" s="97"/>
      <c r="L268" s="97"/>
      <c r="M268" s="97"/>
      <c r="N268" s="97"/>
    </row>
    <row r="269" spans="1:14" s="107" customFormat="1" ht="14.25" hidden="1" customHeight="1" outlineLevel="2" x14ac:dyDescent="0.35">
      <c r="A269" s="111" t="s">
        <v>608</v>
      </c>
      <c r="B269" s="112" t="s">
        <v>609</v>
      </c>
      <c r="C269" s="116"/>
      <c r="D269" s="116"/>
      <c r="E269" s="116">
        <f ca="1">SUMIF(Balance!$AB$14:$AB$620,A269,Balance!$U$14:$V$619)</f>
        <v>0</v>
      </c>
      <c r="F269" s="116">
        <f t="shared" ca="1" si="24"/>
        <v>0</v>
      </c>
      <c r="G269" s="97"/>
      <c r="H269" s="97"/>
      <c r="I269" s="97"/>
      <c r="J269" s="97"/>
      <c r="K269" s="97"/>
      <c r="L269" s="97"/>
      <c r="M269" s="97"/>
      <c r="N269" s="97"/>
    </row>
    <row r="270" spans="1:14" s="107" customFormat="1" ht="14.25" hidden="1" customHeight="1" outlineLevel="2" x14ac:dyDescent="0.35">
      <c r="A270" s="111" t="s">
        <v>610</v>
      </c>
      <c r="B270" s="112" t="s">
        <v>611</v>
      </c>
      <c r="C270" s="116">
        <v>0</v>
      </c>
      <c r="D270" s="116">
        <v>0</v>
      </c>
      <c r="E270" s="116">
        <f ca="1">SUMIF(Balance!$AB$14:$AB$620,A270,Balance!$U$14:$V$619)</f>
        <v>0</v>
      </c>
      <c r="F270" s="116">
        <f t="shared" ca="1" si="24"/>
        <v>0</v>
      </c>
      <c r="G270" s="97"/>
      <c r="H270" s="97"/>
      <c r="I270" s="97"/>
      <c r="J270" s="97"/>
      <c r="K270" s="97"/>
      <c r="L270" s="97"/>
      <c r="M270" s="97"/>
      <c r="N270" s="97"/>
    </row>
    <row r="271" spans="1:14" s="107" customFormat="1" ht="14.25" hidden="1" customHeight="1" outlineLevel="2" x14ac:dyDescent="0.35">
      <c r="A271" s="111" t="s">
        <v>612</v>
      </c>
      <c r="B271" s="112" t="s">
        <v>613</v>
      </c>
      <c r="C271" s="116">
        <v>500</v>
      </c>
      <c r="D271" s="116">
        <v>0</v>
      </c>
      <c r="E271" s="116">
        <f ca="1">SUMIF(Balance!$AB$14:$AB$620,A271,Balance!$U$14:$V$619)</f>
        <v>0</v>
      </c>
      <c r="F271" s="116">
        <f t="shared" ca="1" si="24"/>
        <v>0</v>
      </c>
      <c r="G271" s="97"/>
      <c r="H271" s="97"/>
      <c r="I271" s="97"/>
      <c r="J271" s="97"/>
      <c r="K271" s="97"/>
      <c r="L271" s="97"/>
      <c r="M271" s="97"/>
      <c r="N271" s="97"/>
    </row>
    <row r="272" spans="1:14" s="107" customFormat="1" ht="14.25" hidden="1" customHeight="1" outlineLevel="2" x14ac:dyDescent="0.35">
      <c r="A272" s="111" t="s">
        <v>614</v>
      </c>
      <c r="B272" s="112" t="s">
        <v>615</v>
      </c>
      <c r="C272" s="116"/>
      <c r="D272" s="116"/>
      <c r="E272" s="116">
        <f ca="1">SUMIF(Balance!$AB$14:$AB$620,A272,Balance!$U$14:$V$619)</f>
        <v>0</v>
      </c>
      <c r="F272" s="116">
        <f t="shared" ca="1" si="24"/>
        <v>0</v>
      </c>
      <c r="G272" s="97"/>
      <c r="H272" s="97"/>
      <c r="I272" s="97"/>
      <c r="J272" s="97"/>
      <c r="K272" s="97"/>
      <c r="L272" s="97"/>
      <c r="M272" s="97"/>
      <c r="N272" s="97"/>
    </row>
    <row r="273" spans="1:14" s="107" customFormat="1" ht="14.25" hidden="1" customHeight="1" outlineLevel="2" x14ac:dyDescent="0.35">
      <c r="A273" s="111" t="s">
        <v>174</v>
      </c>
      <c r="B273" s="112" t="s">
        <v>173</v>
      </c>
      <c r="C273" s="116">
        <v>1500</v>
      </c>
      <c r="D273" s="116">
        <v>500</v>
      </c>
      <c r="E273" s="116">
        <f ca="1">SUMIF(Balance!$AB$14:$AB$620,A273,Balance!$U$14:$V$619)</f>
        <v>124</v>
      </c>
      <c r="F273" s="116">
        <f t="shared" ca="1" si="24"/>
        <v>376</v>
      </c>
      <c r="G273" s="97"/>
      <c r="H273" s="97"/>
      <c r="I273" s="97"/>
      <c r="J273" s="97"/>
      <c r="K273" s="97"/>
      <c r="L273" s="97"/>
      <c r="M273" s="97"/>
      <c r="N273" s="97"/>
    </row>
    <row r="274" spans="1:14" s="107" customFormat="1" ht="14.25" hidden="1" customHeight="1" outlineLevel="2" x14ac:dyDescent="0.35">
      <c r="A274" s="111" t="s">
        <v>616</v>
      </c>
      <c r="B274" s="112" t="s">
        <v>617</v>
      </c>
      <c r="C274" s="116">
        <v>1000</v>
      </c>
      <c r="D274" s="116">
        <v>0</v>
      </c>
      <c r="E274" s="116">
        <f ca="1">SUMIF(Balance!$AB$14:$AB$620,A274,Balance!$U$14:$V$619)</f>
        <v>0</v>
      </c>
      <c r="F274" s="116">
        <f t="shared" ca="1" si="24"/>
        <v>0</v>
      </c>
      <c r="G274" s="97"/>
      <c r="H274" s="97"/>
      <c r="I274" s="97"/>
      <c r="J274" s="97"/>
      <c r="K274" s="97"/>
      <c r="L274" s="97"/>
      <c r="M274" s="97"/>
      <c r="N274" s="97"/>
    </row>
    <row r="275" spans="1:14" s="107" customFormat="1" ht="14.25" hidden="1" customHeight="1" outlineLevel="2" x14ac:dyDescent="0.35">
      <c r="A275" s="111" t="s">
        <v>175</v>
      </c>
      <c r="B275" s="112" t="s">
        <v>595</v>
      </c>
      <c r="C275" s="116">
        <v>900</v>
      </c>
      <c r="D275" s="116">
        <v>27773</v>
      </c>
      <c r="E275" s="116">
        <f ca="1">SUMIF(Balance!$AB$14:$AB$620,A275,Balance!$U$14:$V$619)</f>
        <v>0</v>
      </c>
      <c r="F275" s="116">
        <f t="shared" ca="1" si="24"/>
        <v>27773</v>
      </c>
      <c r="G275" s="97"/>
      <c r="H275" s="97"/>
      <c r="I275" s="97"/>
      <c r="J275" s="97"/>
      <c r="K275" s="97"/>
      <c r="L275" s="97"/>
      <c r="M275" s="97"/>
      <c r="N275" s="97"/>
    </row>
    <row r="276" spans="1:14" s="107" customFormat="1" ht="14.25" hidden="1" customHeight="1" outlineLevel="1" x14ac:dyDescent="0.35">
      <c r="A276" s="108" t="s">
        <v>618</v>
      </c>
      <c r="B276" s="108" t="s">
        <v>619</v>
      </c>
      <c r="C276" s="110">
        <f>SUM(C277+C278+C279+C280)</f>
        <v>6500</v>
      </c>
      <c r="D276" s="110">
        <f>SUM(D277+D278+D279+D280)</f>
        <v>0</v>
      </c>
      <c r="E276" s="110">
        <f ca="1">SUM(E277+E278+E279+E280)</f>
        <v>0</v>
      </c>
      <c r="F276" s="110">
        <f ca="1">SUM(F277+F278+F279+F280)</f>
        <v>0</v>
      </c>
      <c r="G276" s="97"/>
      <c r="H276" s="97"/>
      <c r="I276" s="97"/>
      <c r="J276" s="97"/>
      <c r="K276" s="97"/>
      <c r="L276" s="97"/>
      <c r="M276" s="97"/>
      <c r="N276" s="97"/>
    </row>
    <row r="277" spans="1:14" s="107" customFormat="1" ht="14.25" hidden="1" customHeight="1" outlineLevel="2" x14ac:dyDescent="0.35">
      <c r="A277" s="111" t="s">
        <v>620</v>
      </c>
      <c r="B277" s="112" t="s">
        <v>621</v>
      </c>
      <c r="C277" s="116">
        <v>2000</v>
      </c>
      <c r="D277" s="116">
        <v>0</v>
      </c>
      <c r="E277" s="116">
        <f ca="1">SUMIF(Balance!$AB$14:$AB$620,A277,Balance!$U$14:$V$619)</f>
        <v>0</v>
      </c>
      <c r="F277" s="116">
        <f t="shared" ca="1" si="24"/>
        <v>0</v>
      </c>
      <c r="G277" s="97"/>
      <c r="H277" s="97"/>
      <c r="I277" s="97"/>
      <c r="J277" s="97"/>
      <c r="K277" s="97"/>
      <c r="L277" s="97"/>
      <c r="M277" s="97"/>
      <c r="N277" s="97"/>
    </row>
    <row r="278" spans="1:14" s="107" customFormat="1" ht="14.25" hidden="1" customHeight="1" outlineLevel="2" x14ac:dyDescent="0.35">
      <c r="A278" s="111" t="s">
        <v>622</v>
      </c>
      <c r="B278" s="112" t="s">
        <v>623</v>
      </c>
      <c r="C278" s="116">
        <v>2000</v>
      </c>
      <c r="D278" s="116">
        <v>0</v>
      </c>
      <c r="E278" s="116">
        <f ca="1">SUMIF(Balance!$AB$14:$AB$620,A278,Balance!$U$14:$V$619)</f>
        <v>0</v>
      </c>
      <c r="F278" s="116">
        <f t="shared" ca="1" si="24"/>
        <v>0</v>
      </c>
      <c r="G278" s="97"/>
      <c r="H278" s="97"/>
      <c r="I278" s="97"/>
      <c r="J278" s="97"/>
      <c r="K278" s="97"/>
      <c r="L278" s="97"/>
      <c r="M278" s="97"/>
      <c r="N278" s="97"/>
    </row>
    <row r="279" spans="1:14" s="107" customFormat="1" ht="14.25" hidden="1" customHeight="1" outlineLevel="2" x14ac:dyDescent="0.35">
      <c r="A279" s="111" t="s">
        <v>624</v>
      </c>
      <c r="B279" s="112" t="s">
        <v>625</v>
      </c>
      <c r="C279" s="116">
        <v>2500</v>
      </c>
      <c r="D279" s="116">
        <v>0</v>
      </c>
      <c r="E279" s="116">
        <f ca="1">SUMIF(Balance!$AB$14:$AB$620,A279,Balance!$U$14:$V$619)</f>
        <v>0</v>
      </c>
      <c r="F279" s="116">
        <f t="shared" ca="1" si="24"/>
        <v>0</v>
      </c>
      <c r="G279" s="97"/>
      <c r="H279" s="97"/>
      <c r="I279" s="97"/>
      <c r="J279" s="97"/>
      <c r="K279" s="97"/>
      <c r="L279" s="97"/>
      <c r="M279" s="97"/>
      <c r="N279" s="97"/>
    </row>
    <row r="280" spans="1:14" s="107" customFormat="1" ht="14.25" hidden="1" customHeight="1" outlineLevel="2" x14ac:dyDescent="0.35">
      <c r="A280" s="111" t="s">
        <v>626</v>
      </c>
      <c r="B280" s="112" t="s">
        <v>595</v>
      </c>
      <c r="C280" s="116"/>
      <c r="D280" s="116"/>
      <c r="E280" s="116">
        <f ca="1">SUMIF(Balance!$AB$14:$AB$620,A280,Balance!$U$14:$V$619)</f>
        <v>0</v>
      </c>
      <c r="F280" s="116">
        <f t="shared" ca="1" si="24"/>
        <v>0</v>
      </c>
      <c r="G280" s="97"/>
      <c r="H280" s="97"/>
      <c r="I280" s="97"/>
      <c r="J280" s="97"/>
      <c r="K280" s="97"/>
      <c r="L280" s="97"/>
      <c r="M280" s="97"/>
      <c r="N280" s="97"/>
    </row>
    <row r="281" spans="1:14" s="107" customFormat="1" ht="14.25" hidden="1" customHeight="1" outlineLevel="1" x14ac:dyDescent="0.35">
      <c r="A281" s="108" t="s">
        <v>627</v>
      </c>
      <c r="B281" s="108" t="s">
        <v>628</v>
      </c>
      <c r="C281" s="110">
        <f>SUM(C282+C283+C284+C285+C286+C287+C288+C289+C290+C291+C292+C293)</f>
        <v>12162</v>
      </c>
      <c r="D281" s="110">
        <f>SUM(D282+D283+D284+D285+D286+D287+D288+D289+D290+D291+D292+D293)</f>
        <v>37494</v>
      </c>
      <c r="E281" s="110">
        <f ca="1">SUM(E282+E283+E284+E285+E286+E287+E288+E289+E290+E291+E292+E293)</f>
        <v>5149</v>
      </c>
      <c r="F281" s="110">
        <f ca="1">SUM(F282+F283+F284+F285+F286+F287+F288+F289+F290+F291+F292+F293)</f>
        <v>32345</v>
      </c>
      <c r="G281" s="97"/>
      <c r="H281" s="97"/>
      <c r="I281" s="97"/>
      <c r="J281" s="97"/>
      <c r="K281" s="97"/>
      <c r="L281" s="97"/>
      <c r="M281" s="97"/>
      <c r="N281" s="97"/>
    </row>
    <row r="282" spans="1:14" s="107" customFormat="1" ht="14.25" hidden="1" customHeight="1" outlineLevel="2" x14ac:dyDescent="0.35">
      <c r="A282" s="111" t="s">
        <v>629</v>
      </c>
      <c r="B282" s="112" t="s">
        <v>630</v>
      </c>
      <c r="C282" s="116"/>
      <c r="D282" s="116"/>
      <c r="E282" s="116">
        <f ca="1">SUMIF(Balance!$AB$14:$AB$620,A282,Balance!$U$14:$V$619)</f>
        <v>0</v>
      </c>
      <c r="F282" s="116">
        <f t="shared" ca="1" si="24"/>
        <v>0</v>
      </c>
      <c r="G282" s="97"/>
      <c r="H282" s="97"/>
      <c r="I282" s="97"/>
      <c r="J282" s="97"/>
      <c r="K282" s="97"/>
      <c r="L282" s="97"/>
      <c r="M282" s="97"/>
      <c r="N282" s="97"/>
    </row>
    <row r="283" spans="1:14" s="107" customFormat="1" ht="14.25" hidden="1" customHeight="1" outlineLevel="2" x14ac:dyDescent="0.35">
      <c r="A283" s="111" t="s">
        <v>631</v>
      </c>
      <c r="B283" s="112" t="s">
        <v>632</v>
      </c>
      <c r="C283" s="116">
        <v>0</v>
      </c>
      <c r="D283" s="116">
        <v>0</v>
      </c>
      <c r="E283" s="116">
        <f ca="1">SUMIF(Balance!$AB$14:$AB$620,A283,Balance!$U$14:$V$619)</f>
        <v>0</v>
      </c>
      <c r="F283" s="116">
        <f t="shared" ca="1" si="24"/>
        <v>0</v>
      </c>
      <c r="G283" s="97"/>
      <c r="H283" s="97"/>
      <c r="I283" s="97"/>
      <c r="J283" s="97"/>
      <c r="K283" s="97"/>
      <c r="L283" s="97"/>
      <c r="M283" s="97"/>
      <c r="N283" s="97"/>
    </row>
    <row r="284" spans="1:14" s="107" customFormat="1" ht="14.25" hidden="1" customHeight="1" outlineLevel="2" x14ac:dyDescent="0.35">
      <c r="A284" s="111" t="s">
        <v>633</v>
      </c>
      <c r="B284" s="112" t="s">
        <v>634</v>
      </c>
      <c r="C284" s="116"/>
      <c r="D284" s="116"/>
      <c r="E284" s="116">
        <f ca="1">SUMIF(Balance!$AB$14:$AB$620,A284,Balance!$U$14:$V$619)</f>
        <v>0</v>
      </c>
      <c r="F284" s="116">
        <f t="shared" ca="1" si="24"/>
        <v>0</v>
      </c>
      <c r="G284" s="97"/>
      <c r="H284" s="97"/>
      <c r="I284" s="97"/>
      <c r="J284" s="97"/>
      <c r="K284" s="97"/>
      <c r="L284" s="97"/>
      <c r="M284" s="97"/>
      <c r="N284" s="97"/>
    </row>
    <row r="285" spans="1:14" s="107" customFormat="1" ht="14.25" hidden="1" customHeight="1" outlineLevel="2" x14ac:dyDescent="0.35">
      <c r="A285" s="111" t="s">
        <v>635</v>
      </c>
      <c r="B285" s="112" t="s">
        <v>636</v>
      </c>
      <c r="C285" s="116"/>
      <c r="D285" s="116"/>
      <c r="E285" s="116">
        <f ca="1">SUMIF(Balance!$AB$14:$AB$620,A285,Balance!$U$14:$V$619)</f>
        <v>0</v>
      </c>
      <c r="F285" s="116">
        <f t="shared" ca="1" si="24"/>
        <v>0</v>
      </c>
      <c r="G285" s="97"/>
      <c r="H285" s="97"/>
      <c r="I285" s="97"/>
      <c r="J285" s="97"/>
      <c r="K285" s="97"/>
      <c r="L285" s="97"/>
      <c r="M285" s="97"/>
      <c r="N285" s="97"/>
    </row>
    <row r="286" spans="1:14" s="107" customFormat="1" ht="14.25" hidden="1" customHeight="1" outlineLevel="2" x14ac:dyDescent="0.35">
      <c r="A286" s="111" t="s">
        <v>637</v>
      </c>
      <c r="B286" s="112" t="s">
        <v>638</v>
      </c>
      <c r="C286" s="116"/>
      <c r="D286" s="116"/>
      <c r="E286" s="116">
        <f ca="1">SUMIF(Balance!$AB$14:$AB$620,A286,Balance!$U$14:$V$619)</f>
        <v>0</v>
      </c>
      <c r="F286" s="116">
        <f t="shared" ca="1" si="24"/>
        <v>0</v>
      </c>
      <c r="G286" s="97"/>
      <c r="H286" s="97"/>
      <c r="I286" s="97"/>
      <c r="J286" s="97"/>
      <c r="K286" s="97"/>
      <c r="L286" s="97"/>
      <c r="M286" s="97"/>
      <c r="N286" s="97"/>
    </row>
    <row r="287" spans="1:14" s="107" customFormat="1" ht="14.25" hidden="1" customHeight="1" outlineLevel="2" x14ac:dyDescent="0.35">
      <c r="A287" s="111" t="s">
        <v>639</v>
      </c>
      <c r="B287" s="112" t="s">
        <v>640</v>
      </c>
      <c r="C287" s="116"/>
      <c r="D287" s="116"/>
      <c r="E287" s="116">
        <f ca="1">SUMIF(Balance!$AB$14:$AB$620,A287,Balance!$U$14:$V$619)</f>
        <v>0</v>
      </c>
      <c r="F287" s="116">
        <f t="shared" ca="1" si="24"/>
        <v>0</v>
      </c>
      <c r="G287" s="97"/>
      <c r="H287" s="97"/>
      <c r="I287" s="97"/>
      <c r="J287" s="97"/>
      <c r="K287" s="97"/>
      <c r="L287" s="97"/>
      <c r="M287" s="97"/>
      <c r="N287" s="97"/>
    </row>
    <row r="288" spans="1:14" s="107" customFormat="1" ht="14.25" hidden="1" customHeight="1" outlineLevel="2" x14ac:dyDescent="0.35">
      <c r="A288" s="111" t="s">
        <v>178</v>
      </c>
      <c r="B288" s="112" t="s">
        <v>177</v>
      </c>
      <c r="C288" s="116">
        <v>1050</v>
      </c>
      <c r="D288" s="116">
        <v>10177</v>
      </c>
      <c r="E288" s="125">
        <f ca="1">SUMIF(Balance!$AB$14:$AB$620,A288,Balance!$U$14:$V$619)</f>
        <v>3839</v>
      </c>
      <c r="F288" s="116">
        <f t="shared" ca="1" si="24"/>
        <v>6338</v>
      </c>
      <c r="G288" s="97"/>
      <c r="H288" s="97"/>
      <c r="I288" s="97"/>
      <c r="J288" s="97"/>
      <c r="K288" s="97"/>
      <c r="L288" s="97"/>
      <c r="M288" s="97"/>
      <c r="N288" s="97"/>
    </row>
    <row r="289" spans="1:14" s="107" customFormat="1" ht="14.25" hidden="1" customHeight="1" outlineLevel="2" x14ac:dyDescent="0.35">
      <c r="A289" s="111" t="s">
        <v>179</v>
      </c>
      <c r="B289" s="112" t="s">
        <v>641</v>
      </c>
      <c r="C289" s="116">
        <v>4000</v>
      </c>
      <c r="D289" s="116">
        <v>0</v>
      </c>
      <c r="E289" s="116">
        <f ca="1">SUMIF(Balance!$AB$14:$AB$620,A289,Balance!$U$14:$V$619)</f>
        <v>0</v>
      </c>
      <c r="F289" s="116">
        <f t="shared" ca="1" si="24"/>
        <v>0</v>
      </c>
      <c r="G289" s="97"/>
      <c r="H289" s="97"/>
      <c r="I289" s="97"/>
      <c r="J289" s="97"/>
      <c r="K289" s="97"/>
      <c r="L289" s="97"/>
      <c r="M289" s="97"/>
      <c r="N289" s="97"/>
    </row>
    <row r="290" spans="1:14" s="107" customFormat="1" ht="14.25" hidden="1" customHeight="1" outlineLevel="2" x14ac:dyDescent="0.35">
      <c r="A290" s="111" t="s">
        <v>220</v>
      </c>
      <c r="B290" s="112" t="s">
        <v>642</v>
      </c>
      <c r="C290" s="116"/>
      <c r="D290" s="116"/>
      <c r="E290" s="116">
        <f ca="1">SUMIF(Balance!$AB$14:$AB$620,A290,Balance!$U$14:$V$619)</f>
        <v>0</v>
      </c>
      <c r="F290" s="116">
        <f t="shared" ca="1" si="24"/>
        <v>0</v>
      </c>
      <c r="G290" s="97"/>
      <c r="H290" s="97"/>
      <c r="I290" s="97"/>
      <c r="J290" s="97"/>
      <c r="K290" s="97"/>
      <c r="L290" s="97"/>
      <c r="M290" s="97"/>
      <c r="N290" s="97"/>
    </row>
    <row r="291" spans="1:14" s="107" customFormat="1" ht="14.25" hidden="1" customHeight="1" outlineLevel="2" x14ac:dyDescent="0.35">
      <c r="A291" s="111" t="s">
        <v>643</v>
      </c>
      <c r="B291" s="112" t="s">
        <v>644</v>
      </c>
      <c r="C291" s="116"/>
      <c r="D291" s="116"/>
      <c r="E291" s="116">
        <f ca="1">SUMIF(Balance!$AB$14:$AB$620,A291,Balance!$U$14:$V$619)</f>
        <v>0</v>
      </c>
      <c r="F291" s="116">
        <f t="shared" ca="1" si="24"/>
        <v>0</v>
      </c>
      <c r="G291" s="97"/>
      <c r="H291" s="97"/>
      <c r="I291" s="97"/>
      <c r="J291" s="97"/>
      <c r="K291" s="97"/>
      <c r="L291" s="97"/>
      <c r="M291" s="97"/>
      <c r="N291" s="97"/>
    </row>
    <row r="292" spans="1:14" s="107" customFormat="1" ht="14.25" hidden="1" customHeight="1" outlineLevel="2" x14ac:dyDescent="0.35">
      <c r="A292" s="111" t="s">
        <v>645</v>
      </c>
      <c r="B292" s="112" t="s">
        <v>646</v>
      </c>
      <c r="C292" s="116">
        <v>6000</v>
      </c>
      <c r="D292" s="116">
        <v>11995</v>
      </c>
      <c r="E292" s="116">
        <f ca="1">SUMIF(Balance!$AB$14:$AB$620,A292,Balance!$U$14:$V$619)</f>
        <v>661</v>
      </c>
      <c r="F292" s="116">
        <f t="shared" ca="1" si="24"/>
        <v>11334</v>
      </c>
      <c r="G292" s="97"/>
      <c r="H292" s="97"/>
      <c r="I292" s="97"/>
      <c r="J292" s="97"/>
      <c r="K292" s="97"/>
      <c r="L292" s="97"/>
      <c r="M292" s="97"/>
      <c r="N292" s="97"/>
    </row>
    <row r="293" spans="1:14" s="107" customFormat="1" ht="14.25" hidden="1" customHeight="1" outlineLevel="2" x14ac:dyDescent="0.35">
      <c r="A293" s="111" t="s">
        <v>182</v>
      </c>
      <c r="B293" s="112" t="s">
        <v>595</v>
      </c>
      <c r="C293" s="116">
        <v>1112</v>
      </c>
      <c r="D293" s="116">
        <v>15322</v>
      </c>
      <c r="E293" s="116">
        <f ca="1">SUMIF(Balance!$AB$14:$AB$620,A293,Balance!$U$14:$V$619)</f>
        <v>649</v>
      </c>
      <c r="F293" s="116">
        <f t="shared" ca="1" si="24"/>
        <v>14673</v>
      </c>
      <c r="G293" s="97"/>
      <c r="H293" s="97"/>
      <c r="I293" s="97"/>
      <c r="J293" s="97"/>
      <c r="K293" s="97"/>
      <c r="L293" s="97"/>
      <c r="M293" s="97"/>
      <c r="N293" s="97"/>
    </row>
    <row r="294" spans="1:14" s="107" customFormat="1" ht="14.25" hidden="1" customHeight="1" outlineLevel="1" x14ac:dyDescent="0.35">
      <c r="A294" s="108" t="s">
        <v>647</v>
      </c>
      <c r="B294" s="108" t="s">
        <v>648</v>
      </c>
      <c r="C294" s="110">
        <f>SUM(C295+C296+C297+C298+C299+C300+C301)</f>
        <v>15200</v>
      </c>
      <c r="D294" s="110">
        <f>SUM(D295+D296+D297+D298+D299+D300+D301)</f>
        <v>17700</v>
      </c>
      <c r="E294" s="110">
        <f ca="1">SUM(E295+E296+E297+E298+E299+E300+E301)</f>
        <v>10840</v>
      </c>
      <c r="F294" s="110">
        <f ca="1">SUM(F295+F296+F297+F298+F299+F300+F301)</f>
        <v>6860</v>
      </c>
      <c r="G294" s="97"/>
      <c r="H294" s="97"/>
      <c r="I294" s="97"/>
      <c r="J294" s="97"/>
      <c r="K294" s="97"/>
      <c r="L294" s="97"/>
      <c r="M294" s="97"/>
      <c r="N294" s="97"/>
    </row>
    <row r="295" spans="1:14" s="107" customFormat="1" ht="14.25" hidden="1" customHeight="1" outlineLevel="2" x14ac:dyDescent="0.35">
      <c r="A295" s="111" t="s">
        <v>649</v>
      </c>
      <c r="B295" s="112" t="s">
        <v>650</v>
      </c>
      <c r="C295" s="126"/>
      <c r="D295" s="126"/>
      <c r="E295" s="116">
        <f ca="1">SUMIF(Balance!$AB$14:$AB$620,A295,Balance!$U$14:$V$619)</f>
        <v>0</v>
      </c>
      <c r="F295" s="116">
        <f t="shared" ca="1" si="24"/>
        <v>0</v>
      </c>
      <c r="G295" s="97"/>
      <c r="H295" s="97"/>
      <c r="I295" s="97"/>
      <c r="J295" s="97"/>
      <c r="K295" s="97"/>
      <c r="L295" s="97"/>
      <c r="M295" s="97"/>
      <c r="N295" s="97"/>
    </row>
    <row r="296" spans="1:14" s="107" customFormat="1" ht="14.25" hidden="1" customHeight="1" outlineLevel="2" x14ac:dyDescent="0.35">
      <c r="A296" s="111" t="s">
        <v>185</v>
      </c>
      <c r="B296" s="112" t="s">
        <v>184</v>
      </c>
      <c r="C296" s="116">
        <v>10200</v>
      </c>
      <c r="D296" s="116">
        <v>10200</v>
      </c>
      <c r="E296" s="125">
        <f ca="1">SUMIF(Balance!$AB$14:$AB$620,A296,Balance!$U$14:$V$619)</f>
        <v>7650</v>
      </c>
      <c r="F296" s="116">
        <f t="shared" ca="1" si="24"/>
        <v>2550</v>
      </c>
      <c r="G296" s="97"/>
      <c r="H296" s="97"/>
      <c r="I296" s="97"/>
      <c r="J296" s="97"/>
      <c r="K296" s="97"/>
      <c r="L296" s="97"/>
      <c r="M296" s="97"/>
      <c r="N296" s="97"/>
    </row>
    <row r="297" spans="1:14" s="107" customFormat="1" ht="14.25" hidden="1" customHeight="1" outlineLevel="2" x14ac:dyDescent="0.35">
      <c r="A297" s="111" t="s">
        <v>187</v>
      </c>
      <c r="B297" s="112" t="s">
        <v>186</v>
      </c>
      <c r="C297" s="116"/>
      <c r="D297" s="116"/>
      <c r="E297" s="116">
        <f ca="1">SUMIF(Balance!$AB$14:$AB$620,A297,Balance!$U$14:$V$619)</f>
        <v>0</v>
      </c>
      <c r="F297" s="116">
        <f t="shared" ca="1" si="24"/>
        <v>0</v>
      </c>
      <c r="G297" s="97"/>
      <c r="H297" s="97"/>
      <c r="I297" s="97"/>
      <c r="J297" s="97"/>
      <c r="K297" s="97"/>
      <c r="L297" s="97"/>
      <c r="M297" s="97"/>
      <c r="N297" s="97"/>
    </row>
    <row r="298" spans="1:14" s="107" customFormat="1" ht="14.25" hidden="1" customHeight="1" outlineLevel="2" x14ac:dyDescent="0.35">
      <c r="A298" s="111" t="s">
        <v>651</v>
      </c>
      <c r="B298" s="112" t="s">
        <v>652</v>
      </c>
      <c r="C298" s="116">
        <v>0</v>
      </c>
      <c r="D298" s="116">
        <v>0</v>
      </c>
      <c r="E298" s="116">
        <f ca="1">SUMIF(Balance!$AB$14:$AB$620,A298,Balance!$U$14:$V$619)</f>
        <v>0</v>
      </c>
      <c r="F298" s="116">
        <f t="shared" ca="1" si="24"/>
        <v>0</v>
      </c>
      <c r="G298" s="97"/>
      <c r="H298" s="97"/>
      <c r="I298" s="97"/>
      <c r="J298" s="97"/>
      <c r="K298" s="97"/>
      <c r="L298" s="97"/>
      <c r="M298" s="97"/>
      <c r="N298" s="97"/>
    </row>
    <row r="299" spans="1:14" s="107" customFormat="1" ht="14.25" hidden="1" customHeight="1" outlineLevel="2" x14ac:dyDescent="0.35">
      <c r="A299" s="111" t="s">
        <v>653</v>
      </c>
      <c r="B299" s="112" t="s">
        <v>654</v>
      </c>
      <c r="C299" s="116"/>
      <c r="D299" s="116">
        <v>0</v>
      </c>
      <c r="E299" s="116">
        <f ca="1">SUMIF(Balance!$AB$14:$AB$620,A299,Balance!$U$14:$V$619)</f>
        <v>0</v>
      </c>
      <c r="F299" s="116">
        <f t="shared" ca="1" si="24"/>
        <v>0</v>
      </c>
      <c r="G299" s="97"/>
      <c r="H299" s="97"/>
      <c r="I299" s="97"/>
      <c r="J299" s="97"/>
      <c r="K299" s="97"/>
      <c r="L299" s="97"/>
      <c r="M299" s="97"/>
      <c r="N299" s="97"/>
    </row>
    <row r="300" spans="1:14" s="107" customFormat="1" ht="14.25" hidden="1" customHeight="1" outlineLevel="2" x14ac:dyDescent="0.35">
      <c r="A300" s="111" t="s">
        <v>190</v>
      </c>
      <c r="B300" s="112" t="s">
        <v>189</v>
      </c>
      <c r="C300" s="116">
        <v>5000</v>
      </c>
      <c r="D300" s="116">
        <v>7500</v>
      </c>
      <c r="E300" s="116">
        <f ca="1">SUMIF(Balance!$AB$14:$AB$620,A300,Balance!$U$14:$V$619)</f>
        <v>3190</v>
      </c>
      <c r="F300" s="116">
        <f t="shared" ca="1" si="24"/>
        <v>4310</v>
      </c>
      <c r="G300" s="97"/>
      <c r="H300" s="97"/>
      <c r="I300" s="97"/>
      <c r="J300" s="97"/>
      <c r="K300" s="97"/>
      <c r="L300" s="97"/>
      <c r="M300" s="97"/>
      <c r="N300" s="97"/>
    </row>
    <row r="301" spans="1:14" s="107" customFormat="1" ht="14.25" hidden="1" customHeight="1" outlineLevel="2" x14ac:dyDescent="0.35">
      <c r="A301" s="111" t="s">
        <v>655</v>
      </c>
      <c r="B301" s="112" t="s">
        <v>595</v>
      </c>
      <c r="C301" s="126"/>
      <c r="D301" s="126"/>
      <c r="E301" s="116">
        <f ca="1">SUMIF(Balance!$AB$14:$AB$620,A301,Balance!$U$14:$V$619)</f>
        <v>0</v>
      </c>
      <c r="F301" s="116">
        <f t="shared" ca="1" si="24"/>
        <v>0</v>
      </c>
      <c r="G301" s="97"/>
      <c r="H301" s="97"/>
      <c r="I301" s="97"/>
      <c r="J301" s="97"/>
      <c r="K301" s="97"/>
      <c r="L301" s="97"/>
      <c r="M301" s="97"/>
      <c r="N301" s="97"/>
    </row>
    <row r="302" spans="1:14" s="107" customFormat="1" ht="14.25" hidden="1" customHeight="1" outlineLevel="1" x14ac:dyDescent="0.35">
      <c r="A302" s="108" t="s">
        <v>656</v>
      </c>
      <c r="B302" s="108" t="s">
        <v>657</v>
      </c>
      <c r="C302" s="110">
        <f>SUM(C303+C304+C305+C306+C307)</f>
        <v>0</v>
      </c>
      <c r="D302" s="110">
        <f>SUM(D303+D304+D305+D306+D307)</f>
        <v>300</v>
      </c>
      <c r="E302" s="110">
        <f ca="1">SUM(E303+E304+E305+E306+E307)</f>
        <v>177</v>
      </c>
      <c r="F302" s="110">
        <f ca="1">SUM(F303+F304+F305+F306+F307)</f>
        <v>123</v>
      </c>
      <c r="G302" s="97"/>
      <c r="H302" s="97"/>
      <c r="I302" s="97"/>
      <c r="J302" s="97"/>
      <c r="K302" s="97"/>
      <c r="L302" s="97"/>
      <c r="M302" s="97"/>
      <c r="N302" s="97"/>
    </row>
    <row r="303" spans="1:14" s="107" customFormat="1" ht="14.25" hidden="1" customHeight="1" outlineLevel="2" x14ac:dyDescent="0.35">
      <c r="A303" s="111" t="s">
        <v>658</v>
      </c>
      <c r="B303" s="112" t="s">
        <v>659</v>
      </c>
      <c r="C303" s="126"/>
      <c r="D303" s="126"/>
      <c r="E303" s="116">
        <f ca="1">SUMIF(Balance!$AB$14:$AB$620,A303,Balance!$U$14:$V$619)</f>
        <v>0</v>
      </c>
      <c r="F303" s="116">
        <f t="shared" ca="1" si="24"/>
        <v>0</v>
      </c>
      <c r="G303" s="97"/>
      <c r="H303" s="97"/>
      <c r="I303" s="97"/>
      <c r="J303" s="97"/>
      <c r="K303" s="97"/>
      <c r="L303" s="97"/>
      <c r="M303" s="97"/>
      <c r="N303" s="97"/>
    </row>
    <row r="304" spans="1:14" s="107" customFormat="1" ht="14.25" hidden="1" customHeight="1" outlineLevel="2" x14ac:dyDescent="0.35">
      <c r="A304" s="111" t="s">
        <v>660</v>
      </c>
      <c r="B304" s="112" t="s">
        <v>661</v>
      </c>
      <c r="C304" s="116">
        <v>0</v>
      </c>
      <c r="D304" s="116">
        <v>0</v>
      </c>
      <c r="E304" s="116">
        <f ca="1">SUMIF(Balance!$AB$14:$AB$620,A304,Balance!$U$14:$V$619)</f>
        <v>0</v>
      </c>
      <c r="F304" s="116">
        <f t="shared" ref="F304:F319" ca="1" si="25">+D304-E304</f>
        <v>0</v>
      </c>
      <c r="G304" s="97"/>
      <c r="H304" s="97"/>
      <c r="I304" s="97"/>
      <c r="J304" s="97"/>
      <c r="K304" s="97"/>
      <c r="L304" s="97"/>
      <c r="M304" s="97"/>
      <c r="N304" s="97"/>
    </row>
    <row r="305" spans="1:14" s="107" customFormat="1" ht="14.25" hidden="1" customHeight="1" outlineLevel="2" x14ac:dyDescent="0.35">
      <c r="A305" s="111" t="s">
        <v>662</v>
      </c>
      <c r="B305" s="112" t="s">
        <v>663</v>
      </c>
      <c r="C305" s="126"/>
      <c r="D305" s="126"/>
      <c r="E305" s="116">
        <f ca="1">SUMIF(Balance!$AB$14:$AB$620,A305,Balance!$U$14:$V$619)</f>
        <v>0</v>
      </c>
      <c r="F305" s="116">
        <f t="shared" ca="1" si="25"/>
        <v>0</v>
      </c>
      <c r="G305" s="97"/>
      <c r="H305" s="97"/>
      <c r="I305" s="97"/>
      <c r="J305" s="97"/>
      <c r="K305" s="97"/>
      <c r="L305" s="97"/>
      <c r="M305" s="97"/>
      <c r="N305" s="97"/>
    </row>
    <row r="306" spans="1:14" s="107" customFormat="1" ht="14.25" hidden="1" customHeight="1" outlineLevel="2" x14ac:dyDescent="0.35">
      <c r="A306" s="111" t="s">
        <v>193</v>
      </c>
      <c r="B306" s="112" t="s">
        <v>664</v>
      </c>
      <c r="C306" s="116">
        <v>0</v>
      </c>
      <c r="D306" s="116">
        <v>300</v>
      </c>
      <c r="E306" s="116">
        <f ca="1">SUMIF(Balance!$AB$14:$AB$620,A306,Balance!$U$14:$V$619)</f>
        <v>177</v>
      </c>
      <c r="F306" s="116">
        <f t="shared" ca="1" si="25"/>
        <v>123</v>
      </c>
      <c r="G306" s="97"/>
      <c r="H306" s="97"/>
      <c r="I306" s="97"/>
      <c r="J306" s="97"/>
      <c r="K306" s="97"/>
      <c r="L306" s="97"/>
      <c r="M306" s="97"/>
      <c r="N306" s="97"/>
    </row>
    <row r="307" spans="1:14" s="107" customFormat="1" ht="14.25" hidden="1" customHeight="1" outlineLevel="2" x14ac:dyDescent="0.35">
      <c r="A307" s="111" t="s">
        <v>665</v>
      </c>
      <c r="B307" s="112" t="s">
        <v>595</v>
      </c>
      <c r="C307" s="126"/>
      <c r="D307" s="126"/>
      <c r="E307" s="116">
        <f ca="1">SUMIF(Balance!$AB$14:$AB$620,A307,Balance!$U$14:$V$619)</f>
        <v>0</v>
      </c>
      <c r="F307" s="116">
        <f t="shared" ca="1" si="25"/>
        <v>0</v>
      </c>
      <c r="G307" s="97"/>
      <c r="H307" s="97"/>
      <c r="I307" s="97"/>
      <c r="J307" s="97"/>
      <c r="K307" s="97"/>
      <c r="L307" s="97"/>
      <c r="M307" s="97"/>
      <c r="N307" s="97"/>
    </row>
    <row r="308" spans="1:14" s="107" customFormat="1" ht="14.25" hidden="1" customHeight="1" outlineLevel="1" x14ac:dyDescent="0.35">
      <c r="A308" s="108" t="s">
        <v>666</v>
      </c>
      <c r="B308" s="108" t="s">
        <v>667</v>
      </c>
      <c r="C308" s="110">
        <f>SUM(C309+C310+C311+C312)</f>
        <v>8000</v>
      </c>
      <c r="D308" s="110">
        <f>SUM(D309+D310+D311+D312)</f>
        <v>9032</v>
      </c>
      <c r="E308" s="110">
        <f ca="1">SUM(E309+E310+E311+E312)</f>
        <v>0</v>
      </c>
      <c r="F308" s="110">
        <f ca="1">SUM(F309+F310+F311+F312)</f>
        <v>9032</v>
      </c>
      <c r="G308" s="97"/>
      <c r="H308" s="97"/>
      <c r="I308" s="97"/>
      <c r="J308" s="97"/>
      <c r="K308" s="97"/>
      <c r="L308" s="97"/>
      <c r="M308" s="97"/>
      <c r="N308" s="97"/>
    </row>
    <row r="309" spans="1:14" s="107" customFormat="1" ht="14.25" hidden="1" customHeight="1" outlineLevel="2" x14ac:dyDescent="0.35">
      <c r="A309" s="111" t="s">
        <v>194</v>
      </c>
      <c r="B309" s="112" t="s">
        <v>668</v>
      </c>
      <c r="C309" s="126"/>
      <c r="D309" s="126"/>
      <c r="E309" s="116">
        <f ca="1">SUMIF(Balance!$AB$14:$AB$620,A309,Balance!$U$14:$V$619)</f>
        <v>0</v>
      </c>
      <c r="F309" s="116">
        <f t="shared" ca="1" si="25"/>
        <v>0</v>
      </c>
      <c r="G309" s="97"/>
      <c r="H309" s="97"/>
      <c r="I309" s="97"/>
      <c r="J309" s="97"/>
      <c r="K309" s="97"/>
      <c r="L309" s="97"/>
      <c r="M309" s="97"/>
      <c r="N309" s="97"/>
    </row>
    <row r="310" spans="1:14" s="107" customFormat="1" ht="14.25" hidden="1" customHeight="1" outlineLevel="2" x14ac:dyDescent="0.35">
      <c r="A310" s="111" t="s">
        <v>669</v>
      </c>
      <c r="B310" s="112" t="s">
        <v>670</v>
      </c>
      <c r="C310" s="116">
        <v>8000</v>
      </c>
      <c r="D310" s="116">
        <v>9032</v>
      </c>
      <c r="E310" s="116">
        <f ca="1">SUMIF(Balance!$AB$14:$AB$620,A310,Balance!$U$14:$V$619)</f>
        <v>0</v>
      </c>
      <c r="F310" s="116">
        <f t="shared" ca="1" si="25"/>
        <v>9032</v>
      </c>
      <c r="G310" s="97"/>
      <c r="H310" s="97"/>
      <c r="I310" s="97"/>
      <c r="J310" s="97"/>
      <c r="K310" s="97"/>
      <c r="L310" s="97"/>
      <c r="M310" s="97"/>
      <c r="N310" s="97"/>
    </row>
    <row r="311" spans="1:14" s="107" customFormat="1" ht="14.25" hidden="1" customHeight="1" outlineLevel="2" x14ac:dyDescent="0.35">
      <c r="A311" s="111" t="s">
        <v>195</v>
      </c>
      <c r="B311" s="112" t="s">
        <v>671</v>
      </c>
      <c r="C311" s="116">
        <v>0</v>
      </c>
      <c r="D311" s="116">
        <v>0</v>
      </c>
      <c r="E311" s="116">
        <f ca="1">SUMIF(Balance!$AB$14:$AB$620,A311,Balance!$U$14:$V$619)</f>
        <v>0</v>
      </c>
      <c r="F311" s="116">
        <f t="shared" ca="1" si="25"/>
        <v>0</v>
      </c>
      <c r="G311" s="97"/>
      <c r="H311" s="97"/>
      <c r="I311" s="97"/>
      <c r="J311" s="97"/>
      <c r="K311" s="97"/>
      <c r="L311" s="97"/>
      <c r="M311" s="97"/>
      <c r="N311" s="97"/>
    </row>
    <row r="312" spans="1:14" s="107" customFormat="1" ht="14.25" hidden="1" customHeight="1" outlineLevel="2" x14ac:dyDescent="0.35">
      <c r="A312" s="111" t="s">
        <v>672</v>
      </c>
      <c r="B312" s="112" t="s">
        <v>595</v>
      </c>
      <c r="C312" s="116"/>
      <c r="D312" s="116"/>
      <c r="E312" s="116">
        <f ca="1">SUMIF(Balance!$AB$14:$AB$620,A312,Balance!$U$14:$V$619)</f>
        <v>0</v>
      </c>
      <c r="F312" s="116">
        <f t="shared" ca="1" si="25"/>
        <v>0</v>
      </c>
      <c r="G312" s="97"/>
      <c r="H312" s="97"/>
      <c r="I312" s="97"/>
      <c r="J312" s="97"/>
      <c r="K312" s="97"/>
      <c r="L312" s="97"/>
      <c r="M312" s="97"/>
      <c r="N312" s="97"/>
    </row>
    <row r="313" spans="1:14" s="107" customFormat="1" ht="14.25" hidden="1" customHeight="1" outlineLevel="1" x14ac:dyDescent="0.35">
      <c r="A313" s="108" t="s">
        <v>673</v>
      </c>
      <c r="B313" s="108" t="s">
        <v>674</v>
      </c>
      <c r="C313" s="110">
        <f>SUM(C314+C315+C316+C317+C318+C319)</f>
        <v>18660</v>
      </c>
      <c r="D313" s="110">
        <f>SUM(D314+D315+D316+D317+D318+D319)</f>
        <v>18650</v>
      </c>
      <c r="E313" s="110">
        <f ca="1">SUM(E314+E315+E316+E317+E318+E319)</f>
        <v>2783</v>
      </c>
      <c r="F313" s="110">
        <f ca="1">SUM(F314+F315+F316+F317+F318+F319)</f>
        <v>15867</v>
      </c>
      <c r="G313" s="97"/>
      <c r="H313" s="97"/>
      <c r="I313" s="97"/>
      <c r="J313" s="97"/>
      <c r="K313" s="97"/>
      <c r="L313" s="97"/>
      <c r="M313" s="97"/>
      <c r="N313" s="97"/>
    </row>
    <row r="314" spans="1:14" s="107" customFormat="1" ht="14.25" hidden="1" customHeight="1" outlineLevel="1" x14ac:dyDescent="0.35">
      <c r="A314" s="111" t="s">
        <v>198</v>
      </c>
      <c r="B314" s="112" t="s">
        <v>197</v>
      </c>
      <c r="C314" s="116">
        <v>18660</v>
      </c>
      <c r="D314" s="116">
        <v>18650</v>
      </c>
      <c r="E314" s="116">
        <f ca="1">SUMIF(Balance!$AB$14:$AB$620,A314,Balance!$U$14:$V$619)</f>
        <v>2783</v>
      </c>
      <c r="F314" s="116">
        <f t="shared" ca="1" si="25"/>
        <v>15867</v>
      </c>
      <c r="G314" s="97"/>
      <c r="H314" s="97"/>
      <c r="I314" s="97"/>
      <c r="J314" s="97"/>
      <c r="K314" s="97"/>
      <c r="L314" s="97"/>
      <c r="M314" s="97"/>
      <c r="N314" s="97"/>
    </row>
    <row r="315" spans="1:14" s="107" customFormat="1" ht="14.25" hidden="1" customHeight="1" outlineLevel="1" x14ac:dyDescent="0.35">
      <c r="A315" s="111" t="s">
        <v>675</v>
      </c>
      <c r="B315" s="112" t="s">
        <v>676</v>
      </c>
      <c r="C315" s="116"/>
      <c r="D315" s="116"/>
      <c r="E315" s="116">
        <f ca="1">SUMIF(Balance!$AB$14:$AB$620,A315,Balance!$U$14:$V$619)</f>
        <v>0</v>
      </c>
      <c r="F315" s="116">
        <f t="shared" ca="1" si="25"/>
        <v>0</v>
      </c>
      <c r="G315" s="97"/>
      <c r="H315" s="97"/>
      <c r="I315" s="97"/>
      <c r="J315" s="97"/>
      <c r="K315" s="97"/>
      <c r="L315" s="97"/>
      <c r="M315" s="97"/>
      <c r="N315" s="97"/>
    </row>
    <row r="316" spans="1:14" s="107" customFormat="1" ht="14.25" hidden="1" customHeight="1" outlineLevel="1" x14ac:dyDescent="0.35">
      <c r="A316" s="111" t="s">
        <v>199</v>
      </c>
      <c r="B316" s="112" t="s">
        <v>677</v>
      </c>
      <c r="C316" s="116"/>
      <c r="D316" s="116"/>
      <c r="E316" s="116">
        <f ca="1">SUMIF(Balance!$AB$14:$AB$620,A316,Balance!$U$14:$V$619)</f>
        <v>0</v>
      </c>
      <c r="F316" s="116">
        <f t="shared" ca="1" si="25"/>
        <v>0</v>
      </c>
      <c r="G316" s="97"/>
      <c r="H316" s="97"/>
      <c r="I316" s="97"/>
      <c r="J316" s="97"/>
      <c r="K316" s="97"/>
      <c r="L316" s="97"/>
      <c r="M316" s="97"/>
      <c r="N316" s="97"/>
    </row>
    <row r="317" spans="1:14" s="107" customFormat="1" ht="14.25" hidden="1" customHeight="1" outlineLevel="1" x14ac:dyDescent="0.35">
      <c r="A317" s="111" t="s">
        <v>678</v>
      </c>
      <c r="B317" s="112" t="s">
        <v>679</v>
      </c>
      <c r="C317" s="116"/>
      <c r="D317" s="116"/>
      <c r="E317" s="116">
        <f ca="1">SUMIF(Balance!$AB$14:$AB$620,A317,Balance!$U$14:$V$619)</f>
        <v>0</v>
      </c>
      <c r="F317" s="116">
        <f t="shared" ca="1" si="25"/>
        <v>0</v>
      </c>
      <c r="G317" s="97"/>
      <c r="H317" s="97"/>
      <c r="I317" s="97"/>
      <c r="J317" s="97"/>
      <c r="K317" s="97"/>
      <c r="L317" s="97"/>
      <c r="M317" s="97"/>
      <c r="N317" s="97"/>
    </row>
    <row r="318" spans="1:14" s="107" customFormat="1" ht="14.25" hidden="1" customHeight="1" outlineLevel="1" x14ac:dyDescent="0.35">
      <c r="A318" s="111" t="s">
        <v>680</v>
      </c>
      <c r="B318" s="112" t="s">
        <v>681</v>
      </c>
      <c r="C318" s="116"/>
      <c r="D318" s="116"/>
      <c r="E318" s="116">
        <f ca="1">SUMIF(Balance!$AB$14:$AB$620,A318,Balance!$U$14:$V$619)</f>
        <v>0</v>
      </c>
      <c r="F318" s="116">
        <f t="shared" ca="1" si="25"/>
        <v>0</v>
      </c>
      <c r="G318" s="97"/>
      <c r="H318" s="97"/>
      <c r="I318" s="97"/>
      <c r="J318" s="97"/>
      <c r="K318" s="97"/>
      <c r="L318" s="97"/>
      <c r="M318" s="97"/>
      <c r="N318" s="97"/>
    </row>
    <row r="319" spans="1:14" s="107" customFormat="1" ht="14.25" hidden="1" customHeight="1" outlineLevel="1" x14ac:dyDescent="0.35">
      <c r="A319" s="111" t="s">
        <v>200</v>
      </c>
      <c r="B319" s="112" t="s">
        <v>595</v>
      </c>
      <c r="C319" s="116">
        <v>0</v>
      </c>
      <c r="D319" s="116">
        <v>0</v>
      </c>
      <c r="E319" s="116">
        <f ca="1">SUMIF(Balance!$AB$14:$AB$620,A319,Balance!$U$14:$V$619)</f>
        <v>0</v>
      </c>
      <c r="F319" s="116">
        <f t="shared" ca="1" si="25"/>
        <v>0</v>
      </c>
      <c r="G319" s="97"/>
      <c r="H319" s="97"/>
      <c r="I319" s="97"/>
      <c r="J319" s="97"/>
      <c r="K319" s="97"/>
      <c r="L319" s="97"/>
      <c r="M319" s="97"/>
      <c r="N319" s="97"/>
    </row>
    <row r="320" spans="1:14" s="107" customFormat="1" ht="14.25" customHeight="1" collapsed="1" x14ac:dyDescent="0.35">
      <c r="A320" s="103" t="s">
        <v>682</v>
      </c>
      <c r="B320" s="103" t="s">
        <v>683</v>
      </c>
      <c r="C320" s="105">
        <f>SUM(C321+C323)</f>
        <v>13500</v>
      </c>
      <c r="D320" s="105">
        <f>SUM(D321+D323)</f>
        <v>146824</v>
      </c>
      <c r="E320" s="105">
        <f ca="1">SUM(E321+E323)</f>
        <v>43688</v>
      </c>
      <c r="F320" s="105">
        <f ca="1">SUM(F321+F323)</f>
        <v>103136</v>
      </c>
      <c r="G320" s="106" t="s">
        <v>235</v>
      </c>
      <c r="H320" s="97"/>
      <c r="I320" s="97"/>
      <c r="J320" s="97"/>
      <c r="K320" s="97"/>
      <c r="L320" s="97"/>
      <c r="M320" s="97"/>
      <c r="N320" s="97"/>
    </row>
    <row r="321" spans="1:14" s="107" customFormat="1" ht="14.25" hidden="1" customHeight="1" outlineLevel="1" x14ac:dyDescent="0.35">
      <c r="A321" s="108" t="s">
        <v>684</v>
      </c>
      <c r="B321" s="108" t="s">
        <v>685</v>
      </c>
      <c r="C321" s="110">
        <f>SUM(C322)</f>
        <v>0</v>
      </c>
      <c r="D321" s="110">
        <f>SUM(D322)</f>
        <v>146824</v>
      </c>
      <c r="E321" s="110">
        <f ca="1">SUM(E322)</f>
        <v>43688</v>
      </c>
      <c r="F321" s="110">
        <f ca="1">SUM(F322)</f>
        <v>103136</v>
      </c>
      <c r="G321" s="97"/>
      <c r="H321" s="97"/>
      <c r="I321" s="97"/>
      <c r="J321" s="97"/>
      <c r="K321" s="97"/>
      <c r="L321" s="97"/>
      <c r="M321" s="97"/>
      <c r="N321" s="97"/>
    </row>
    <row r="322" spans="1:14" s="107" customFormat="1" ht="14.25" hidden="1" customHeight="1" outlineLevel="2" x14ac:dyDescent="0.35">
      <c r="A322" s="111" t="s">
        <v>203</v>
      </c>
      <c r="B322" s="112" t="s">
        <v>686</v>
      </c>
      <c r="C322" s="116">
        <v>0</v>
      </c>
      <c r="D322" s="116">
        <v>146824</v>
      </c>
      <c r="E322" s="116">
        <f ca="1">SUMIF(Balance!$AB$14:$AB$620,A322,Balance!$U$14:$V$619)</f>
        <v>43688</v>
      </c>
      <c r="F322" s="116">
        <f t="shared" ref="F322" ca="1" si="26">+D322-E322</f>
        <v>103136</v>
      </c>
      <c r="G322" s="97"/>
      <c r="H322" s="97"/>
      <c r="I322" s="97"/>
      <c r="J322" s="97"/>
      <c r="K322" s="97"/>
      <c r="L322" s="97"/>
      <c r="M322" s="97"/>
      <c r="N322" s="97"/>
    </row>
    <row r="323" spans="1:14" s="107" customFormat="1" ht="14.25" hidden="1" customHeight="1" outlineLevel="1" x14ac:dyDescent="0.35">
      <c r="A323" s="108" t="s">
        <v>687</v>
      </c>
      <c r="B323" s="109" t="s">
        <v>688</v>
      </c>
      <c r="C323" s="110">
        <f>C324+C325</f>
        <v>13500</v>
      </c>
      <c r="D323" s="110">
        <f>D324+D325</f>
        <v>0</v>
      </c>
      <c r="E323" s="110">
        <f ca="1">E324+E325</f>
        <v>0</v>
      </c>
      <c r="F323" s="110">
        <f ca="1">F324+F325</f>
        <v>0</v>
      </c>
      <c r="G323" s="97"/>
      <c r="H323" s="97"/>
      <c r="I323" s="97"/>
      <c r="J323" s="97"/>
      <c r="K323" s="97"/>
      <c r="L323" s="97"/>
      <c r="M323" s="97"/>
      <c r="N323" s="97"/>
    </row>
    <row r="324" spans="1:14" s="107" customFormat="1" ht="14.25" hidden="1" customHeight="1" outlineLevel="1" x14ac:dyDescent="0.35">
      <c r="A324" s="111" t="s">
        <v>689</v>
      </c>
      <c r="B324" s="112" t="s">
        <v>690</v>
      </c>
      <c r="C324" s="116"/>
      <c r="D324" s="116"/>
      <c r="E324" s="116">
        <f ca="1">SUMIF(Balance!$AB$14:$AB$620,A324,Balance!$U$14:$V$619)</f>
        <v>0</v>
      </c>
      <c r="F324" s="116">
        <f t="shared" ref="F324:F325" ca="1" si="27">+D324-E324</f>
        <v>0</v>
      </c>
      <c r="G324" s="97"/>
      <c r="H324" s="97"/>
      <c r="I324" s="97"/>
      <c r="J324" s="97"/>
      <c r="K324" s="97"/>
      <c r="L324" s="97"/>
      <c r="M324" s="97"/>
      <c r="N324" s="97"/>
    </row>
    <row r="325" spans="1:14" s="107" customFormat="1" ht="14.25" hidden="1" customHeight="1" outlineLevel="1" x14ac:dyDescent="0.35">
      <c r="A325" s="111" t="s">
        <v>205</v>
      </c>
      <c r="B325" s="112" t="s">
        <v>204</v>
      </c>
      <c r="C325" s="116">
        <v>13500</v>
      </c>
      <c r="D325" s="116">
        <v>0</v>
      </c>
      <c r="E325" s="116">
        <f ca="1">SUMIF(Balance!$AB$14:$AB$620,A325,Balance!$U$14:$V$619)</f>
        <v>0</v>
      </c>
      <c r="F325" s="116">
        <f t="shared" ca="1" si="27"/>
        <v>0</v>
      </c>
      <c r="G325" s="97"/>
      <c r="H325" s="97"/>
      <c r="I325" s="97"/>
      <c r="J325" s="97"/>
      <c r="K325" s="97"/>
      <c r="L325" s="97"/>
      <c r="M325" s="97"/>
      <c r="N325" s="97"/>
    </row>
    <row r="326" spans="1:14" s="107" customFormat="1" ht="14.25" customHeight="1" collapsed="1" x14ac:dyDescent="0.35">
      <c r="A326" s="103" t="s">
        <v>691</v>
      </c>
      <c r="B326" s="104" t="s">
        <v>692</v>
      </c>
      <c r="C326" s="105">
        <f>SUM(C327+C338+C363)</f>
        <v>0</v>
      </c>
      <c r="D326" s="105">
        <f>SUM(D327+D338+D363)</f>
        <v>0</v>
      </c>
      <c r="E326" s="105">
        <f ca="1">SUM(E327+E338+E363)</f>
        <v>0</v>
      </c>
      <c r="F326" s="105">
        <f>SUM(F327+F338+F363)</f>
        <v>0</v>
      </c>
      <c r="G326" s="106" t="s">
        <v>235</v>
      </c>
      <c r="H326" s="97"/>
      <c r="I326" s="97"/>
      <c r="J326" s="97"/>
      <c r="K326" s="97"/>
      <c r="L326" s="97"/>
      <c r="M326" s="97"/>
      <c r="N326" s="97"/>
    </row>
    <row r="327" spans="1:14" s="107" customFormat="1" ht="14.25" hidden="1" customHeight="1" outlineLevel="1" x14ac:dyDescent="0.35">
      <c r="A327" s="108" t="s">
        <v>693</v>
      </c>
      <c r="B327" s="109" t="s">
        <v>694</v>
      </c>
      <c r="C327" s="110">
        <f>SUM(C328+C329+C330+C331+C332+C333+C334+C335+C336+C337)</f>
        <v>0</v>
      </c>
      <c r="D327" s="110">
        <f>SUM(D328+D329+D330+D331+D332+D333+D334+D335+D336+D337)</f>
        <v>0</v>
      </c>
      <c r="E327" s="110">
        <f ca="1">SUM(E328+E329+E330+E331+E332+E333+E334+E335+E336+E337)</f>
        <v>0</v>
      </c>
      <c r="F327" s="110">
        <f>SUM(F328+F329+F330+F331+F332+F333+F334+F335+F336+F337)</f>
        <v>0</v>
      </c>
      <c r="G327" s="97"/>
      <c r="H327" s="97"/>
      <c r="I327" s="97"/>
      <c r="J327" s="97"/>
      <c r="K327" s="97"/>
      <c r="L327" s="97"/>
      <c r="M327" s="97"/>
      <c r="N327" s="97"/>
    </row>
    <row r="328" spans="1:14" s="107" customFormat="1" ht="14.25" hidden="1" customHeight="1" outlineLevel="2" x14ac:dyDescent="0.35">
      <c r="A328" s="111" t="s">
        <v>695</v>
      </c>
      <c r="B328" s="112" t="s">
        <v>696</v>
      </c>
      <c r="C328" s="126"/>
      <c r="D328" s="116"/>
      <c r="E328" s="116">
        <f ca="1">SUMIF(Balance!$AB$14:$AB$620,A328,Balance!$U$14:$V$619)</f>
        <v>0</v>
      </c>
      <c r="F328" s="126"/>
      <c r="G328" s="97"/>
      <c r="H328" s="97"/>
      <c r="I328" s="97"/>
      <c r="J328" s="97"/>
      <c r="K328" s="97"/>
      <c r="L328" s="97"/>
      <c r="M328" s="97"/>
      <c r="N328" s="97"/>
    </row>
    <row r="329" spans="1:14" s="107" customFormat="1" ht="14.25" hidden="1" customHeight="1" outlineLevel="2" x14ac:dyDescent="0.35">
      <c r="A329" s="111" t="s">
        <v>697</v>
      </c>
      <c r="B329" s="112" t="s">
        <v>698</v>
      </c>
      <c r="C329" s="126"/>
      <c r="D329" s="126"/>
      <c r="E329" s="116">
        <f ca="1">SUMIF(Balance!$AB$14:$AB$620,A329,Balance!$U$14:$V$619)</f>
        <v>0</v>
      </c>
      <c r="F329" s="126"/>
      <c r="G329" s="97"/>
      <c r="H329" s="97"/>
      <c r="I329" s="97"/>
      <c r="J329" s="97"/>
      <c r="K329" s="97"/>
      <c r="L329" s="97"/>
      <c r="M329" s="97"/>
      <c r="N329" s="97"/>
    </row>
    <row r="330" spans="1:14" s="107" customFormat="1" ht="14.25" hidden="1" customHeight="1" outlineLevel="2" x14ac:dyDescent="0.35">
      <c r="A330" s="111" t="s">
        <v>699</v>
      </c>
      <c r="B330" s="112" t="s">
        <v>700</v>
      </c>
      <c r="C330" s="126"/>
      <c r="D330" s="126"/>
      <c r="E330" s="116">
        <f ca="1">SUMIF(Balance!$AB$14:$AB$620,A330,Balance!$U$14:$V$619)</f>
        <v>0</v>
      </c>
      <c r="F330" s="126"/>
      <c r="G330" s="97"/>
      <c r="H330" s="97"/>
      <c r="I330" s="97"/>
      <c r="J330" s="97"/>
      <c r="K330" s="97"/>
      <c r="L330" s="97"/>
      <c r="M330" s="97"/>
      <c r="N330" s="97"/>
    </row>
    <row r="331" spans="1:14" s="107" customFormat="1" ht="14.25" hidden="1" customHeight="1" outlineLevel="2" x14ac:dyDescent="0.35">
      <c r="A331" s="111" t="s">
        <v>701</v>
      </c>
      <c r="B331" s="112" t="s">
        <v>702</v>
      </c>
      <c r="C331" s="126"/>
      <c r="D331" s="126"/>
      <c r="E331" s="116">
        <f ca="1">SUMIF(Balance!$AB$14:$AB$620,A331,Balance!$U$14:$V$619)</f>
        <v>0</v>
      </c>
      <c r="F331" s="126"/>
      <c r="G331" s="97"/>
      <c r="H331" s="97"/>
      <c r="I331" s="97"/>
      <c r="J331" s="97"/>
      <c r="K331" s="97"/>
      <c r="L331" s="97"/>
      <c r="M331" s="97"/>
      <c r="N331" s="97"/>
    </row>
    <row r="332" spans="1:14" s="107" customFormat="1" ht="14.25" hidden="1" customHeight="1" outlineLevel="2" x14ac:dyDescent="0.35">
      <c r="A332" s="111" t="s">
        <v>703</v>
      </c>
      <c r="B332" s="112" t="s">
        <v>704</v>
      </c>
      <c r="C332" s="126"/>
      <c r="D332" s="126"/>
      <c r="E332" s="116">
        <f ca="1">SUMIF(Balance!$AB$14:$AB$620,A332,Balance!$U$14:$V$619)</f>
        <v>0</v>
      </c>
      <c r="F332" s="126"/>
      <c r="G332" s="97"/>
      <c r="H332" s="97"/>
      <c r="I332" s="97"/>
      <c r="J332" s="97"/>
      <c r="K332" s="97"/>
      <c r="L332" s="97"/>
      <c r="M332" s="97"/>
      <c r="N332" s="97"/>
    </row>
    <row r="333" spans="1:14" s="107" customFormat="1" ht="14.25" hidden="1" customHeight="1" outlineLevel="2" x14ac:dyDescent="0.35">
      <c r="A333" s="111" t="s">
        <v>705</v>
      </c>
      <c r="B333" s="111" t="s">
        <v>706</v>
      </c>
      <c r="C333" s="126"/>
      <c r="D333" s="126"/>
      <c r="E333" s="116">
        <f ca="1">SUMIF(Balance!$AB$14:$AB$620,A333,Balance!$U$14:$V$619)</f>
        <v>0</v>
      </c>
      <c r="F333" s="126"/>
      <c r="G333" s="97"/>
      <c r="H333" s="97"/>
      <c r="I333" s="97"/>
      <c r="J333" s="97"/>
      <c r="K333" s="97"/>
      <c r="L333" s="97"/>
      <c r="M333" s="97"/>
      <c r="N333" s="97"/>
    </row>
    <row r="334" spans="1:14" s="107" customFormat="1" ht="14.25" hidden="1" customHeight="1" outlineLevel="2" x14ac:dyDescent="0.35">
      <c r="A334" s="111" t="s">
        <v>707</v>
      </c>
      <c r="B334" s="111" t="s">
        <v>708</v>
      </c>
      <c r="C334" s="126"/>
      <c r="D334" s="126"/>
      <c r="E334" s="116">
        <f ca="1">SUMIF(Balance!$AB$14:$AB$620,A334,Balance!$U$14:$V$619)</f>
        <v>0</v>
      </c>
      <c r="F334" s="126"/>
      <c r="G334" s="97"/>
      <c r="H334" s="97"/>
      <c r="I334" s="97"/>
      <c r="J334" s="97"/>
      <c r="K334" s="97"/>
      <c r="L334" s="97"/>
      <c r="M334" s="97"/>
      <c r="N334" s="97"/>
    </row>
    <row r="335" spans="1:14" s="107" customFormat="1" ht="14.25" hidden="1" customHeight="1" outlineLevel="2" x14ac:dyDescent="0.35">
      <c r="A335" s="111" t="s">
        <v>709</v>
      </c>
      <c r="B335" s="112" t="s">
        <v>710</v>
      </c>
      <c r="C335" s="116"/>
      <c r="D335" s="116"/>
      <c r="E335" s="116">
        <f ca="1">SUMIF(Balance!$AB$14:$AB$620,A335,Balance!$U$14:$V$619)</f>
        <v>0</v>
      </c>
      <c r="F335" s="116"/>
      <c r="G335" s="97"/>
      <c r="H335" s="97"/>
      <c r="I335" s="97"/>
      <c r="J335" s="97"/>
      <c r="K335" s="97"/>
      <c r="L335" s="97"/>
      <c r="M335" s="97"/>
      <c r="N335" s="97"/>
    </row>
    <row r="336" spans="1:14" s="107" customFormat="1" ht="14.25" hidden="1" customHeight="1" outlineLevel="2" x14ac:dyDescent="0.35">
      <c r="A336" s="111" t="s">
        <v>711</v>
      </c>
      <c r="B336" s="112" t="s">
        <v>712</v>
      </c>
      <c r="C336" s="126"/>
      <c r="D336" s="126"/>
      <c r="E336" s="116">
        <f ca="1">SUMIF(Balance!$AB$14:$AB$620,A336,Balance!$U$14:$V$619)</f>
        <v>0</v>
      </c>
      <c r="F336" s="126"/>
      <c r="G336" s="97"/>
      <c r="H336" s="97"/>
      <c r="I336" s="97"/>
      <c r="J336" s="97"/>
      <c r="K336" s="97"/>
      <c r="L336" s="97"/>
      <c r="M336" s="97"/>
      <c r="N336" s="97"/>
    </row>
    <row r="337" spans="1:14" s="107" customFormat="1" ht="14.25" hidden="1" customHeight="1" outlineLevel="2" x14ac:dyDescent="0.35">
      <c r="A337" s="111" t="s">
        <v>713</v>
      </c>
      <c r="B337" s="112" t="s">
        <v>714</v>
      </c>
      <c r="C337" s="116"/>
      <c r="D337" s="116"/>
      <c r="E337" s="116">
        <f ca="1">SUMIF(Balance!$AB$14:$AB$620,A337,Balance!$U$14:$V$619)</f>
        <v>0</v>
      </c>
      <c r="F337" s="116"/>
      <c r="G337" s="97"/>
      <c r="H337" s="97"/>
      <c r="I337" s="97"/>
      <c r="J337" s="97"/>
      <c r="K337" s="97"/>
      <c r="L337" s="97"/>
      <c r="M337" s="97"/>
      <c r="N337" s="97"/>
    </row>
    <row r="338" spans="1:14" s="107" customFormat="1" ht="14.25" hidden="1" customHeight="1" outlineLevel="1" x14ac:dyDescent="0.35">
      <c r="A338" s="108" t="s">
        <v>715</v>
      </c>
      <c r="B338" s="108" t="s">
        <v>716</v>
      </c>
      <c r="C338" s="110">
        <f>SUM(C339+C340+C342+C345+C349+C353+C357+C358+C359)</f>
        <v>0</v>
      </c>
      <c r="D338" s="110">
        <f>SUM(D339+D340+D342+D345+D349+D353+D357+D358+D359)</f>
        <v>0</v>
      </c>
      <c r="E338" s="110">
        <f ca="1">SUM(E339+E340+E342+E345+E349+E353+E357+E358+E359)</f>
        <v>0</v>
      </c>
      <c r="F338" s="110">
        <f>SUM(F339+F340+F342+F345+F349+F353+F357+F358+F359)</f>
        <v>0</v>
      </c>
      <c r="G338" s="97"/>
      <c r="H338" s="97"/>
      <c r="I338" s="97"/>
      <c r="J338" s="97"/>
      <c r="K338" s="97"/>
      <c r="L338" s="97"/>
      <c r="M338" s="97"/>
      <c r="N338" s="97"/>
    </row>
    <row r="339" spans="1:14" s="107" customFormat="1" ht="14.25" hidden="1" customHeight="1" outlineLevel="2" x14ac:dyDescent="0.35">
      <c r="A339" s="111" t="s">
        <v>717</v>
      </c>
      <c r="B339" s="112" t="s">
        <v>718</v>
      </c>
      <c r="C339" s="126"/>
      <c r="D339" s="126"/>
      <c r="E339" s="116">
        <f ca="1">SUMIF(Balance!$AB$14:$AB$620,A339,Balance!$U$14:$V$619)</f>
        <v>0</v>
      </c>
      <c r="F339" s="126"/>
      <c r="G339" s="97"/>
      <c r="H339" s="97"/>
      <c r="I339" s="97"/>
      <c r="J339" s="97"/>
      <c r="K339" s="97"/>
      <c r="L339" s="97"/>
      <c r="M339" s="97"/>
      <c r="N339" s="97"/>
    </row>
    <row r="340" spans="1:14" s="107" customFormat="1" ht="14.25" hidden="1" customHeight="1" outlineLevel="2" x14ac:dyDescent="0.35">
      <c r="A340" s="111" t="s">
        <v>719</v>
      </c>
      <c r="B340" s="112" t="s">
        <v>720</v>
      </c>
      <c r="C340" s="113">
        <f>SUM(C341)</f>
        <v>0</v>
      </c>
      <c r="D340" s="113">
        <f>SUM(D341)</f>
        <v>0</v>
      </c>
      <c r="E340" s="113">
        <f ca="1">SUM(E341)</f>
        <v>0</v>
      </c>
      <c r="F340" s="113">
        <f>SUM(F341)</f>
        <v>0</v>
      </c>
      <c r="G340" s="97"/>
      <c r="H340" s="97"/>
      <c r="I340" s="97"/>
      <c r="J340" s="97"/>
      <c r="K340" s="97"/>
      <c r="L340" s="97"/>
      <c r="M340" s="97"/>
      <c r="N340" s="97"/>
    </row>
    <row r="341" spans="1:14" s="107" customFormat="1" ht="14.25" hidden="1" customHeight="1" outlineLevel="3" x14ac:dyDescent="0.35">
      <c r="A341" s="114" t="s">
        <v>721</v>
      </c>
      <c r="B341" s="115" t="s">
        <v>722</v>
      </c>
      <c r="C341" s="116"/>
      <c r="D341" s="116"/>
      <c r="E341" s="116">
        <f ca="1">SUMIF(Balance!$AB$14:$AB$620,A341,Balance!$U$14:$V$619)</f>
        <v>0</v>
      </c>
      <c r="F341" s="116"/>
      <c r="G341" s="97"/>
      <c r="H341" s="97"/>
      <c r="I341" s="97"/>
      <c r="J341" s="97"/>
      <c r="K341" s="97"/>
      <c r="L341" s="97"/>
      <c r="M341" s="97"/>
      <c r="N341" s="97"/>
    </row>
    <row r="342" spans="1:14" s="107" customFormat="1" ht="14.25" hidden="1" customHeight="1" outlineLevel="2" x14ac:dyDescent="0.35">
      <c r="A342" s="111" t="s">
        <v>723</v>
      </c>
      <c r="B342" s="112" t="s">
        <v>724</v>
      </c>
      <c r="C342" s="113">
        <f>SUM(C343+C344)</f>
        <v>0</v>
      </c>
      <c r="D342" s="113">
        <f>SUM(D343+D344)</f>
        <v>0</v>
      </c>
      <c r="E342" s="113">
        <f ca="1">SUM(E343+E344)</f>
        <v>0</v>
      </c>
      <c r="F342" s="113">
        <f>SUM(F343+F344)</f>
        <v>0</v>
      </c>
      <c r="G342" s="97"/>
      <c r="H342" s="97"/>
      <c r="I342" s="97"/>
      <c r="J342" s="97"/>
      <c r="K342" s="97"/>
      <c r="L342" s="97"/>
      <c r="M342" s="97"/>
      <c r="N342" s="97"/>
    </row>
    <row r="343" spans="1:14" s="107" customFormat="1" ht="14.25" hidden="1" customHeight="1" outlineLevel="3" x14ac:dyDescent="0.35">
      <c r="A343" s="114" t="s">
        <v>725</v>
      </c>
      <c r="B343" s="115" t="s">
        <v>726</v>
      </c>
      <c r="C343" s="116"/>
      <c r="D343" s="116"/>
      <c r="E343" s="116">
        <f ca="1">SUMIF(Balance!$AB$14:$AB$620,A343,Balance!$U$14:$V$619)</f>
        <v>0</v>
      </c>
      <c r="F343" s="116"/>
      <c r="G343" s="97"/>
      <c r="H343" s="97"/>
      <c r="I343" s="97"/>
      <c r="J343" s="97"/>
      <c r="K343" s="97"/>
      <c r="L343" s="97"/>
      <c r="M343" s="97"/>
      <c r="N343" s="97"/>
    </row>
    <row r="344" spans="1:14" s="107" customFormat="1" ht="14.25" hidden="1" customHeight="1" outlineLevel="3" x14ac:dyDescent="0.35">
      <c r="A344" s="114" t="s">
        <v>727</v>
      </c>
      <c r="B344" s="115" t="s">
        <v>728</v>
      </c>
      <c r="C344" s="116"/>
      <c r="D344" s="116"/>
      <c r="E344" s="116">
        <f ca="1">SUMIF(Balance!$AB$14:$AB$620,A344,Balance!$U$14:$V$619)</f>
        <v>0</v>
      </c>
      <c r="F344" s="116"/>
      <c r="G344" s="97"/>
      <c r="H344" s="97"/>
      <c r="I344" s="97"/>
      <c r="J344" s="97"/>
      <c r="K344" s="97"/>
      <c r="L344" s="97"/>
      <c r="M344" s="97"/>
      <c r="N344" s="97"/>
    </row>
    <row r="345" spans="1:14" s="107" customFormat="1" ht="14.25" hidden="1" customHeight="1" outlineLevel="2" x14ac:dyDescent="0.35">
      <c r="A345" s="111" t="s">
        <v>729</v>
      </c>
      <c r="B345" s="112" t="s">
        <v>730</v>
      </c>
      <c r="C345" s="113">
        <f>SUM(C346+C347+C348)</f>
        <v>0</v>
      </c>
      <c r="D345" s="113">
        <f>SUM(D346+D347+D348)</f>
        <v>0</v>
      </c>
      <c r="E345" s="113">
        <f ca="1">SUM(E346+E347+E348)</f>
        <v>0</v>
      </c>
      <c r="F345" s="113">
        <f>SUM(F346+F347+F348)</f>
        <v>0</v>
      </c>
      <c r="G345" s="97"/>
      <c r="H345" s="97"/>
      <c r="I345" s="97"/>
      <c r="J345" s="97"/>
      <c r="K345" s="97"/>
      <c r="L345" s="97"/>
      <c r="M345" s="97"/>
      <c r="N345" s="97"/>
    </row>
    <row r="346" spans="1:14" s="107" customFormat="1" ht="14.25" hidden="1" customHeight="1" outlineLevel="3" x14ac:dyDescent="0.35">
      <c r="A346" s="114" t="s">
        <v>731</v>
      </c>
      <c r="B346" s="115" t="s">
        <v>732</v>
      </c>
      <c r="C346" s="116"/>
      <c r="D346" s="116"/>
      <c r="E346" s="116">
        <f ca="1">SUMIF(Balance!$AB$14:$AB$620,A346,Balance!$U$14:$V$619)</f>
        <v>0</v>
      </c>
      <c r="F346" s="116"/>
      <c r="G346" s="97"/>
      <c r="H346" s="97"/>
      <c r="I346" s="97"/>
      <c r="J346" s="97"/>
      <c r="K346" s="97"/>
      <c r="L346" s="97"/>
      <c r="M346" s="97"/>
      <c r="N346" s="97"/>
    </row>
    <row r="347" spans="1:14" s="107" customFormat="1" ht="14.25" hidden="1" customHeight="1" outlineLevel="3" x14ac:dyDescent="0.35">
      <c r="A347" s="114" t="s">
        <v>733</v>
      </c>
      <c r="B347" s="115" t="s">
        <v>734</v>
      </c>
      <c r="C347" s="116"/>
      <c r="D347" s="116"/>
      <c r="E347" s="116">
        <f ca="1">SUMIF(Balance!$AB$14:$AB$620,A347,Balance!$U$14:$V$619)</f>
        <v>0</v>
      </c>
      <c r="F347" s="116"/>
      <c r="G347" s="97"/>
      <c r="H347" s="97"/>
      <c r="I347" s="97"/>
      <c r="J347" s="97"/>
      <c r="K347" s="97"/>
      <c r="L347" s="97"/>
      <c r="M347" s="97"/>
      <c r="N347" s="97"/>
    </row>
    <row r="348" spans="1:14" s="107" customFormat="1" ht="14.25" hidden="1" customHeight="1" outlineLevel="3" x14ac:dyDescent="0.35">
      <c r="A348" s="114" t="s">
        <v>735</v>
      </c>
      <c r="B348" s="115" t="s">
        <v>736</v>
      </c>
      <c r="C348" s="116"/>
      <c r="D348" s="116"/>
      <c r="E348" s="116">
        <f ca="1">SUMIF(Balance!$AB$14:$AB$620,A348,Balance!$U$14:$V$619)</f>
        <v>0</v>
      </c>
      <c r="F348" s="116"/>
      <c r="G348" s="97"/>
      <c r="H348" s="97"/>
      <c r="I348" s="97"/>
      <c r="J348" s="97"/>
      <c r="K348" s="97"/>
      <c r="L348" s="97"/>
      <c r="M348" s="97"/>
      <c r="N348" s="97"/>
    </row>
    <row r="349" spans="1:14" s="107" customFormat="1" ht="14.25" hidden="1" customHeight="1" outlineLevel="2" x14ac:dyDescent="0.35">
      <c r="A349" s="111" t="s">
        <v>737</v>
      </c>
      <c r="B349" s="112" t="s">
        <v>738</v>
      </c>
      <c r="C349" s="113">
        <f>SUM(C350+C351+C352)</f>
        <v>0</v>
      </c>
      <c r="D349" s="113">
        <f>SUM(D350+D351+D352)</f>
        <v>0</v>
      </c>
      <c r="E349" s="113">
        <f ca="1">SUM(E350+E351+E352)</f>
        <v>0</v>
      </c>
      <c r="F349" s="113">
        <f>SUM(F350+F351+F352)</f>
        <v>0</v>
      </c>
      <c r="G349" s="97"/>
      <c r="H349" s="97"/>
      <c r="I349" s="97"/>
      <c r="J349" s="97"/>
      <c r="K349" s="97"/>
      <c r="L349" s="97"/>
      <c r="M349" s="97"/>
      <c r="N349" s="97"/>
    </row>
    <row r="350" spans="1:14" s="107" customFormat="1" ht="14.25" hidden="1" customHeight="1" outlineLevel="3" x14ac:dyDescent="0.35">
      <c r="A350" s="114" t="s">
        <v>739</v>
      </c>
      <c r="B350" s="115" t="s">
        <v>732</v>
      </c>
      <c r="C350" s="116"/>
      <c r="D350" s="116"/>
      <c r="E350" s="116">
        <f ca="1">SUMIF(Balance!$AB$14:$AB$620,A350,Balance!$U$14:$V$619)</f>
        <v>0</v>
      </c>
      <c r="F350" s="116"/>
      <c r="G350" s="97"/>
      <c r="H350" s="97"/>
      <c r="I350" s="97"/>
      <c r="J350" s="97"/>
      <c r="K350" s="97"/>
      <c r="L350" s="97"/>
      <c r="M350" s="97"/>
      <c r="N350" s="97"/>
    </row>
    <row r="351" spans="1:14" s="107" customFormat="1" ht="14.25" hidden="1" customHeight="1" outlineLevel="3" x14ac:dyDescent="0.35">
      <c r="A351" s="114" t="s">
        <v>740</v>
      </c>
      <c r="B351" s="115" t="s">
        <v>734</v>
      </c>
      <c r="C351" s="116"/>
      <c r="D351" s="116"/>
      <c r="E351" s="116">
        <f ca="1">SUMIF(Balance!$AB$14:$AB$620,A351,Balance!$U$14:$V$619)</f>
        <v>0</v>
      </c>
      <c r="F351" s="116"/>
      <c r="G351" s="97"/>
      <c r="H351" s="97"/>
      <c r="I351" s="97"/>
      <c r="J351" s="97"/>
      <c r="K351" s="97"/>
      <c r="L351" s="97"/>
      <c r="M351" s="97"/>
      <c r="N351" s="97"/>
    </row>
    <row r="352" spans="1:14" s="107" customFormat="1" ht="14.25" hidden="1" customHeight="1" outlineLevel="3" x14ac:dyDescent="0.35">
      <c r="A352" s="114" t="s">
        <v>741</v>
      </c>
      <c r="B352" s="115" t="s">
        <v>736</v>
      </c>
      <c r="C352" s="116"/>
      <c r="D352" s="116"/>
      <c r="E352" s="116">
        <f ca="1">SUMIF(Balance!$AB$14:$AB$620,A352,Balance!$U$14:$V$619)</f>
        <v>0</v>
      </c>
      <c r="F352" s="116"/>
      <c r="G352" s="97"/>
      <c r="H352" s="97"/>
      <c r="I352" s="97"/>
      <c r="J352" s="97"/>
      <c r="K352" s="97"/>
      <c r="L352" s="97"/>
      <c r="M352" s="97"/>
      <c r="N352" s="97"/>
    </row>
    <row r="353" spans="1:14" s="107" customFormat="1" ht="14.25" hidden="1" customHeight="1" outlineLevel="2" x14ac:dyDescent="0.35">
      <c r="A353" s="111" t="s">
        <v>742</v>
      </c>
      <c r="B353" s="112" t="s">
        <v>743</v>
      </c>
      <c r="C353" s="113">
        <f>SUM(C354+C355+C356)</f>
        <v>0</v>
      </c>
      <c r="D353" s="113">
        <f>SUM(D354+D355+D356)</f>
        <v>0</v>
      </c>
      <c r="E353" s="113">
        <f ca="1">SUM(E354+E355+E356)</f>
        <v>0</v>
      </c>
      <c r="F353" s="113">
        <f>SUM(F354+F355+F356)</f>
        <v>0</v>
      </c>
      <c r="G353" s="97"/>
      <c r="H353" s="97"/>
      <c r="I353" s="97"/>
      <c r="J353" s="97"/>
      <c r="K353" s="97"/>
      <c r="L353" s="97"/>
      <c r="M353" s="97"/>
      <c r="N353" s="97"/>
    </row>
    <row r="354" spans="1:14" s="107" customFormat="1" ht="14.25" hidden="1" customHeight="1" outlineLevel="3" x14ac:dyDescent="0.35">
      <c r="A354" s="114" t="s">
        <v>744</v>
      </c>
      <c r="B354" s="115" t="s">
        <v>745</v>
      </c>
      <c r="C354" s="116"/>
      <c r="D354" s="116"/>
      <c r="E354" s="116">
        <f ca="1">SUMIF(Balance!$AB$14:$AB$620,A354,Balance!$U$14:$V$619)</f>
        <v>0</v>
      </c>
      <c r="F354" s="116"/>
      <c r="G354" s="97"/>
      <c r="H354" s="97"/>
      <c r="I354" s="97"/>
      <c r="J354" s="97"/>
      <c r="K354" s="97"/>
      <c r="L354" s="97"/>
      <c r="M354" s="97"/>
      <c r="N354" s="97"/>
    </row>
    <row r="355" spans="1:14" s="107" customFormat="1" ht="14.25" hidden="1" customHeight="1" outlineLevel="3" x14ac:dyDescent="0.35">
      <c r="A355" s="114" t="s">
        <v>746</v>
      </c>
      <c r="B355" s="115" t="s">
        <v>747</v>
      </c>
      <c r="C355" s="127"/>
      <c r="D355" s="127"/>
      <c r="E355" s="116">
        <f ca="1">SUMIF(Balance!$AB$14:$AB$620,A355,Balance!$U$14:$V$619)</f>
        <v>0</v>
      </c>
      <c r="F355" s="127"/>
      <c r="G355" s="97"/>
      <c r="H355" s="97"/>
      <c r="I355" s="97"/>
      <c r="J355" s="97"/>
      <c r="K355" s="97"/>
      <c r="L355" s="97"/>
      <c r="M355" s="97"/>
      <c r="N355" s="97"/>
    </row>
    <row r="356" spans="1:14" s="107" customFormat="1" ht="30.75" hidden="1" customHeight="1" outlineLevel="3" x14ac:dyDescent="0.35">
      <c r="A356" s="114" t="s">
        <v>748</v>
      </c>
      <c r="B356" s="128" t="s">
        <v>749</v>
      </c>
      <c r="C356" s="127"/>
      <c r="D356" s="127"/>
      <c r="E356" s="116">
        <f ca="1">SUMIF(Balance!$AB$14:$AB$620,A356,Balance!$U$14:$V$619)</f>
        <v>0</v>
      </c>
      <c r="F356" s="127"/>
      <c r="G356" s="97"/>
      <c r="H356" s="97"/>
      <c r="I356" s="97"/>
      <c r="J356" s="97"/>
      <c r="K356" s="97"/>
      <c r="L356" s="97"/>
      <c r="M356" s="97"/>
      <c r="N356" s="97"/>
    </row>
    <row r="357" spans="1:14" s="107" customFormat="1" ht="14.25" hidden="1" customHeight="1" outlineLevel="2" x14ac:dyDescent="0.35">
      <c r="A357" s="111" t="s">
        <v>750</v>
      </c>
      <c r="B357" s="112" t="s">
        <v>751</v>
      </c>
      <c r="C357" s="126"/>
      <c r="D357" s="126"/>
      <c r="E357" s="116">
        <f ca="1">SUMIF(Balance!$AB$14:$AB$620,A357,Balance!$U$14:$V$619)</f>
        <v>0</v>
      </c>
      <c r="F357" s="126"/>
      <c r="G357" s="97"/>
      <c r="H357" s="97"/>
      <c r="I357" s="97"/>
      <c r="J357" s="97"/>
      <c r="K357" s="97"/>
      <c r="L357" s="97"/>
      <c r="M357" s="97"/>
      <c r="N357" s="97"/>
    </row>
    <row r="358" spans="1:14" s="107" customFormat="1" ht="14.25" hidden="1" customHeight="1" outlineLevel="2" x14ac:dyDescent="0.35">
      <c r="A358" s="111" t="s">
        <v>752</v>
      </c>
      <c r="B358" s="112" t="s">
        <v>753</v>
      </c>
      <c r="C358" s="126"/>
      <c r="D358" s="126"/>
      <c r="E358" s="116">
        <f ca="1">SUMIF(Balance!$AB$14:$AB$620,A358,Balance!$U$14:$V$619)</f>
        <v>0</v>
      </c>
      <c r="F358" s="126"/>
      <c r="G358" s="97"/>
      <c r="H358" s="97"/>
      <c r="I358" s="97"/>
      <c r="J358" s="97"/>
      <c r="K358" s="97"/>
      <c r="L358" s="97"/>
      <c r="M358" s="97"/>
      <c r="N358" s="97"/>
    </row>
    <row r="359" spans="1:14" s="107" customFormat="1" ht="14.25" hidden="1" customHeight="1" outlineLevel="2" x14ac:dyDescent="0.35">
      <c r="A359" s="111" t="s">
        <v>754</v>
      </c>
      <c r="B359" s="112" t="s">
        <v>755</v>
      </c>
      <c r="C359" s="113">
        <f>SUM(C360+C361+C362)</f>
        <v>0</v>
      </c>
      <c r="D359" s="113">
        <f>SUM(D360+D361+D362)</f>
        <v>0</v>
      </c>
      <c r="E359" s="113">
        <f ca="1">SUM(E360+E361+E362)</f>
        <v>0</v>
      </c>
      <c r="F359" s="113">
        <f>SUM(F360+F361+F362)</f>
        <v>0</v>
      </c>
      <c r="G359" s="97"/>
      <c r="H359" s="97"/>
      <c r="I359" s="97"/>
      <c r="J359" s="97"/>
      <c r="K359" s="97"/>
      <c r="L359" s="97"/>
      <c r="M359" s="97"/>
      <c r="N359" s="97"/>
    </row>
    <row r="360" spans="1:14" s="107" customFormat="1" ht="14.25" hidden="1" customHeight="1" outlineLevel="2" x14ac:dyDescent="0.35">
      <c r="A360" s="114" t="s">
        <v>756</v>
      </c>
      <c r="B360" s="115" t="s">
        <v>757</v>
      </c>
      <c r="C360" s="116"/>
      <c r="D360" s="116"/>
      <c r="E360" s="116">
        <f ca="1">SUMIF(Balance!$AB$14:$AB$620,A360,Balance!$U$14:$V$619)</f>
        <v>0</v>
      </c>
      <c r="F360" s="116"/>
      <c r="G360" s="97"/>
      <c r="H360" s="97"/>
      <c r="I360" s="97"/>
      <c r="J360" s="97"/>
      <c r="K360" s="97"/>
      <c r="L360" s="97"/>
      <c r="M360" s="97"/>
      <c r="N360" s="97"/>
    </row>
    <row r="361" spans="1:14" s="107" customFormat="1" ht="14.25" hidden="1" customHeight="1" outlineLevel="2" x14ac:dyDescent="0.35">
      <c r="A361" s="114" t="s">
        <v>758</v>
      </c>
      <c r="B361" s="115" t="s">
        <v>759</v>
      </c>
      <c r="C361" s="116"/>
      <c r="D361" s="116"/>
      <c r="E361" s="116">
        <f ca="1">SUMIF(Balance!$AB$14:$AB$620,A361,Balance!$U$14:$V$619)</f>
        <v>0</v>
      </c>
      <c r="F361" s="116"/>
      <c r="G361" s="97"/>
      <c r="H361" s="97"/>
      <c r="I361" s="97"/>
      <c r="J361" s="97"/>
      <c r="K361" s="97"/>
      <c r="L361" s="97"/>
      <c r="M361" s="97"/>
      <c r="N361" s="97"/>
    </row>
    <row r="362" spans="1:14" s="107" customFormat="1" ht="14.25" hidden="1" customHeight="1" outlineLevel="2" x14ac:dyDescent="0.35">
      <c r="A362" s="114" t="s">
        <v>760</v>
      </c>
      <c r="B362" s="115" t="s">
        <v>761</v>
      </c>
      <c r="C362" s="116"/>
      <c r="D362" s="116"/>
      <c r="E362" s="116">
        <f ca="1">SUMIF(Balance!$AB$14:$AB$620,A362,Balance!$U$14:$V$619)</f>
        <v>0</v>
      </c>
      <c r="F362" s="116"/>
      <c r="G362" s="97"/>
      <c r="H362" s="97"/>
      <c r="I362" s="97"/>
      <c r="J362" s="97"/>
      <c r="K362" s="97"/>
      <c r="L362" s="97"/>
      <c r="M362" s="97"/>
      <c r="N362" s="97"/>
    </row>
    <row r="363" spans="1:14" s="107" customFormat="1" ht="14.25" hidden="1" customHeight="1" outlineLevel="1" x14ac:dyDescent="0.35">
      <c r="A363" s="108" t="s">
        <v>762</v>
      </c>
      <c r="B363" s="109" t="s">
        <v>763</v>
      </c>
      <c r="C363" s="110">
        <f>C364+C365</f>
        <v>0</v>
      </c>
      <c r="D363" s="110">
        <f>D364+D365</f>
        <v>0</v>
      </c>
      <c r="E363" s="110">
        <f ca="1">E364+E365</f>
        <v>0</v>
      </c>
      <c r="F363" s="110">
        <f>F364+F365</f>
        <v>0</v>
      </c>
      <c r="G363" s="97"/>
      <c r="H363" s="97"/>
      <c r="I363" s="97"/>
      <c r="J363" s="97"/>
      <c r="K363" s="97"/>
      <c r="L363" s="97"/>
      <c r="M363" s="97"/>
      <c r="N363" s="97"/>
    </row>
    <row r="364" spans="1:14" s="107" customFormat="1" ht="14.25" hidden="1" customHeight="1" outlineLevel="1" x14ac:dyDescent="0.35">
      <c r="A364" s="111" t="s">
        <v>764</v>
      </c>
      <c r="B364" s="112" t="s">
        <v>765</v>
      </c>
      <c r="C364" s="126"/>
      <c r="D364" s="126"/>
      <c r="E364" s="116">
        <f ca="1">SUMIF(Balance!$AB$14:$AB$620,A364,Balance!$U$14:$V$619)</f>
        <v>0</v>
      </c>
      <c r="F364" s="126"/>
      <c r="G364" s="97"/>
      <c r="H364" s="97"/>
      <c r="I364" s="97"/>
      <c r="J364" s="97"/>
      <c r="K364" s="97"/>
      <c r="L364" s="97"/>
      <c r="M364" s="97"/>
      <c r="N364" s="97"/>
    </row>
    <row r="365" spans="1:14" s="107" customFormat="1" ht="14.25" hidden="1" customHeight="1" outlineLevel="1" x14ac:dyDescent="0.35">
      <c r="A365" s="111" t="s">
        <v>766</v>
      </c>
      <c r="B365" s="112" t="s">
        <v>767</v>
      </c>
      <c r="C365" s="126"/>
      <c r="D365" s="126"/>
      <c r="E365" s="116">
        <f ca="1">SUMIF(Balance!$AB$14:$AB$620,A365,Balance!$U$14:$V$619)</f>
        <v>0</v>
      </c>
      <c r="F365" s="126"/>
      <c r="G365" s="97"/>
      <c r="H365" s="97"/>
      <c r="I365" s="97"/>
      <c r="J365" s="97"/>
      <c r="K365" s="97"/>
      <c r="L365" s="97"/>
      <c r="M365" s="97"/>
      <c r="N365" s="97"/>
    </row>
    <row r="366" spans="1:14" s="107" customFormat="1" ht="14.25" customHeight="1" collapsed="1" x14ac:dyDescent="0.35">
      <c r="A366" s="103" t="s">
        <v>768</v>
      </c>
      <c r="B366" s="104" t="s">
        <v>769</v>
      </c>
      <c r="C366" s="105">
        <f>SUM(C367:C368)</f>
        <v>0</v>
      </c>
      <c r="D366" s="105">
        <f>SUM(D367:D368)</f>
        <v>0</v>
      </c>
      <c r="E366" s="105">
        <f ca="1">SUM(E367:E368)</f>
        <v>0</v>
      </c>
      <c r="F366" s="105">
        <f>SUM(F367:F368)</f>
        <v>0</v>
      </c>
      <c r="G366" s="97"/>
      <c r="H366" s="97"/>
      <c r="I366" s="97"/>
      <c r="J366" s="97"/>
      <c r="K366" s="97"/>
      <c r="L366" s="97"/>
      <c r="M366" s="97"/>
      <c r="N366" s="97"/>
    </row>
    <row r="367" spans="1:14" s="107" customFormat="1" ht="14.25" hidden="1" customHeight="1" outlineLevel="1" x14ac:dyDescent="0.35">
      <c r="A367" s="108" t="s">
        <v>770</v>
      </c>
      <c r="B367" s="108" t="s">
        <v>771</v>
      </c>
      <c r="C367" s="126"/>
      <c r="D367" s="126"/>
      <c r="E367" s="116">
        <f ca="1">SUMIF(Balance!$AB$14:$AB$620,A367,Balance!$U$14:$V$619)</f>
        <v>0</v>
      </c>
      <c r="F367" s="126"/>
      <c r="G367" s="97"/>
      <c r="H367" s="97"/>
      <c r="I367" s="97"/>
      <c r="J367" s="97"/>
      <c r="K367" s="97"/>
      <c r="L367" s="97"/>
      <c r="M367" s="97"/>
      <c r="N367" s="97"/>
    </row>
    <row r="368" spans="1:14" s="107" customFormat="1" ht="14.25" hidden="1" customHeight="1" outlineLevel="1" x14ac:dyDescent="0.35">
      <c r="A368" s="129" t="s">
        <v>772</v>
      </c>
      <c r="B368" s="130" t="s">
        <v>773</v>
      </c>
      <c r="C368" s="126"/>
      <c r="D368" s="126"/>
      <c r="E368" s="116">
        <f ca="1">SUMIF(Balance!$AB$14:$AB$620,A368,Balance!$U$14:$V$619)</f>
        <v>0</v>
      </c>
      <c r="F368" s="126"/>
      <c r="G368" s="97"/>
      <c r="H368" s="97"/>
      <c r="I368" s="97"/>
      <c r="J368" s="97"/>
      <c r="K368" s="97"/>
      <c r="L368" s="97"/>
      <c r="M368" s="97"/>
      <c r="N368" s="97"/>
    </row>
    <row r="369" spans="1:14" s="107" customFormat="1" ht="14.25" customHeight="1" collapsed="1" x14ac:dyDescent="0.35">
      <c r="A369" s="103" t="s">
        <v>774</v>
      </c>
      <c r="B369" s="104" t="s">
        <v>775</v>
      </c>
      <c r="C369" s="105">
        <f>SUM(C370+C371+C372)</f>
        <v>0</v>
      </c>
      <c r="D369" s="105">
        <f>SUM(D370+D371+D372)</f>
        <v>0</v>
      </c>
      <c r="E369" s="105">
        <f ca="1">SUM(E370+E371+E372)</f>
        <v>0</v>
      </c>
      <c r="F369" s="105">
        <f ca="1">SUM(F370+F371+F372)</f>
        <v>0</v>
      </c>
      <c r="G369" s="106" t="s">
        <v>235</v>
      </c>
      <c r="H369" s="97"/>
      <c r="I369" s="97"/>
      <c r="J369" s="97"/>
      <c r="K369" s="97"/>
      <c r="L369" s="97"/>
      <c r="M369" s="97"/>
      <c r="N369" s="97"/>
    </row>
    <row r="370" spans="1:14" s="107" customFormat="1" ht="14.25" customHeight="1" outlineLevel="1" x14ac:dyDescent="0.35">
      <c r="A370" s="108" t="s">
        <v>208</v>
      </c>
      <c r="B370" s="109" t="s">
        <v>776</v>
      </c>
      <c r="C370" s="116"/>
      <c r="D370" s="116">
        <v>0</v>
      </c>
      <c r="E370" s="116">
        <f ca="1">SUMIF(Balance!$AB$14:$AB$620,A370,Balance!$U$14:$V$619)</f>
        <v>0</v>
      </c>
      <c r="F370" s="116">
        <f t="shared" ref="F370:F371" ca="1" si="28">+D370-E370</f>
        <v>0</v>
      </c>
      <c r="G370" s="97"/>
      <c r="H370" s="97"/>
      <c r="I370" s="97"/>
      <c r="J370" s="97"/>
      <c r="K370" s="97"/>
      <c r="L370" s="97"/>
      <c r="M370" s="97"/>
      <c r="N370" s="97"/>
    </row>
    <row r="371" spans="1:14" s="107" customFormat="1" ht="14.25" customHeight="1" outlineLevel="1" x14ac:dyDescent="0.35">
      <c r="A371" s="108" t="s">
        <v>777</v>
      </c>
      <c r="B371" s="109" t="s">
        <v>778</v>
      </c>
      <c r="C371" s="116"/>
      <c r="D371" s="116">
        <v>0</v>
      </c>
      <c r="E371" s="116">
        <f ca="1">SUMIF(Balance!$AB$14:$AB$620,A371,Balance!$U$14:$V$619)</f>
        <v>0</v>
      </c>
      <c r="F371" s="116">
        <f t="shared" ca="1" si="28"/>
        <v>0</v>
      </c>
      <c r="G371" s="97"/>
      <c r="H371" s="97"/>
      <c r="I371" s="97"/>
      <c r="J371" s="97"/>
      <c r="K371" s="97"/>
      <c r="L371" s="97"/>
      <c r="M371" s="97"/>
      <c r="N371" s="97"/>
    </row>
    <row r="372" spans="1:14" s="107" customFormat="1" ht="14.25" customHeight="1" outlineLevel="1" x14ac:dyDescent="0.35">
      <c r="A372" s="108" t="s">
        <v>779</v>
      </c>
      <c r="B372" s="109" t="s">
        <v>780</v>
      </c>
      <c r="C372" s="110">
        <f>SUM(C373+C374+C375)</f>
        <v>0</v>
      </c>
      <c r="D372" s="110">
        <f>SUM(D373+D374+D375)</f>
        <v>0</v>
      </c>
      <c r="E372" s="110">
        <f ca="1">SUM(E373+E374+E375)</f>
        <v>0</v>
      </c>
      <c r="F372" s="110">
        <f>SUM(F373+F374+F375)</f>
        <v>0</v>
      </c>
      <c r="G372" s="97"/>
      <c r="H372" s="97"/>
      <c r="I372" s="97"/>
      <c r="J372" s="97"/>
      <c r="K372" s="97"/>
      <c r="L372" s="97"/>
      <c r="M372" s="97"/>
      <c r="N372" s="97"/>
    </row>
    <row r="373" spans="1:14" s="107" customFormat="1" ht="14.25" customHeight="1" outlineLevel="2" x14ac:dyDescent="0.35">
      <c r="A373" s="111" t="s">
        <v>781</v>
      </c>
      <c r="B373" s="112" t="s">
        <v>782</v>
      </c>
      <c r="C373" s="126"/>
      <c r="D373" s="126"/>
      <c r="E373" s="116">
        <f ca="1">SUMIF(Balance!$AB$14:$AB$620,A373,Balance!$U$14:$V$619)</f>
        <v>0</v>
      </c>
      <c r="F373" s="116"/>
      <c r="G373" s="97"/>
      <c r="H373" s="97"/>
      <c r="I373" s="97"/>
      <c r="J373" s="97"/>
      <c r="K373" s="97"/>
      <c r="L373" s="97"/>
      <c r="M373" s="97"/>
      <c r="N373" s="97"/>
    </row>
    <row r="374" spans="1:14" s="107" customFormat="1" ht="14.25" customHeight="1" outlineLevel="2" x14ac:dyDescent="0.35">
      <c r="A374" s="111" t="s">
        <v>783</v>
      </c>
      <c r="B374" s="112" t="s">
        <v>784</v>
      </c>
      <c r="C374" s="126"/>
      <c r="D374" s="126"/>
      <c r="E374" s="116">
        <f ca="1">SUMIF(Balance!$AB$14:$AB$620,A374,Balance!$U$14:$V$619)</f>
        <v>0</v>
      </c>
      <c r="F374" s="116"/>
      <c r="G374" s="97"/>
      <c r="H374" s="97"/>
      <c r="I374" s="97"/>
      <c r="J374" s="97"/>
      <c r="K374" s="97"/>
      <c r="L374" s="97"/>
      <c r="M374" s="97"/>
      <c r="N374" s="97"/>
    </row>
    <row r="375" spans="1:14" s="107" customFormat="1" ht="14.25" customHeight="1" outlineLevel="2" x14ac:dyDescent="0.35">
      <c r="A375" s="111" t="s">
        <v>785</v>
      </c>
      <c r="B375" s="112" t="s">
        <v>786</v>
      </c>
      <c r="C375" s="126"/>
      <c r="D375" s="126"/>
      <c r="E375" s="116">
        <f ca="1">SUMIF(Balance!$AB$14:$AB$620,A375,Balance!$U$14:$V$619)</f>
        <v>0</v>
      </c>
      <c r="F375" s="116"/>
      <c r="G375" s="97"/>
      <c r="H375" s="97"/>
      <c r="I375" s="97"/>
      <c r="J375" s="97"/>
      <c r="K375" s="97"/>
      <c r="L375" s="97"/>
      <c r="M375" s="97"/>
      <c r="N375" s="97"/>
    </row>
    <row r="376" spans="1:14" s="107" customFormat="1" ht="14.25" customHeight="1" x14ac:dyDescent="0.35">
      <c r="A376" s="103" t="s">
        <v>787</v>
      </c>
      <c r="B376" s="104" t="s">
        <v>788</v>
      </c>
      <c r="C376" s="105">
        <f>SUM(C377+C378+C379+C380+C381+C385+C388+C391)</f>
        <v>5224</v>
      </c>
      <c r="D376" s="105">
        <f>SUM(D377+D378+D379+D380+D381+D385+D388+D391)</f>
        <v>29480</v>
      </c>
      <c r="E376" s="105">
        <f ca="1">SUM(E377+E378+E379+E380+E381+E385+E388+E391)</f>
        <v>24917</v>
      </c>
      <c r="F376" s="105">
        <f ca="1">SUM(F377+F378+F379+F380+F381+F385+F388+F391)</f>
        <v>4563</v>
      </c>
      <c r="G376" s="106" t="s">
        <v>235</v>
      </c>
      <c r="H376" s="97"/>
      <c r="I376" s="97"/>
      <c r="J376" s="97"/>
      <c r="K376" s="97"/>
      <c r="L376" s="97"/>
      <c r="M376" s="97"/>
      <c r="N376" s="97"/>
    </row>
    <row r="377" spans="1:14" s="107" customFormat="1" ht="14.25" hidden="1" customHeight="1" outlineLevel="1" x14ac:dyDescent="0.35">
      <c r="A377" s="108" t="s">
        <v>789</v>
      </c>
      <c r="B377" s="109" t="s">
        <v>790</v>
      </c>
      <c r="C377" s="126"/>
      <c r="D377" s="126"/>
      <c r="E377" s="116">
        <f ca="1">SUMIF(Balance!$AB$14:$AB$620,A377,Balance!$U$14:$V$619)</f>
        <v>0</v>
      </c>
      <c r="F377" s="116"/>
      <c r="G377" s="97"/>
      <c r="H377" s="97"/>
      <c r="I377" s="97"/>
      <c r="J377" s="97"/>
      <c r="K377" s="97"/>
      <c r="L377" s="97"/>
      <c r="M377" s="97"/>
      <c r="N377" s="97"/>
    </row>
    <row r="378" spans="1:14" s="107" customFormat="1" ht="14.25" hidden="1" customHeight="1" outlineLevel="1" x14ac:dyDescent="0.35">
      <c r="A378" s="108" t="s">
        <v>791</v>
      </c>
      <c r="B378" s="109" t="s">
        <v>792</v>
      </c>
      <c r="C378" s="126"/>
      <c r="D378" s="116"/>
      <c r="E378" s="116">
        <f ca="1">SUMIF(Balance!$AB$14:$AB$620,A378,Balance!$U$14:$V$619)</f>
        <v>0</v>
      </c>
      <c r="F378" s="116"/>
      <c r="G378" s="97"/>
      <c r="H378" s="97"/>
      <c r="I378" s="97"/>
      <c r="J378" s="97"/>
      <c r="K378" s="97"/>
      <c r="L378" s="97"/>
      <c r="M378" s="97"/>
      <c r="N378" s="97"/>
    </row>
    <row r="379" spans="1:14" s="107" customFormat="1" ht="14.25" hidden="1" customHeight="1" outlineLevel="1" x14ac:dyDescent="0.35">
      <c r="A379" s="108" t="s">
        <v>209</v>
      </c>
      <c r="B379" s="109" t="s">
        <v>793</v>
      </c>
      <c r="C379" s="116"/>
      <c r="D379" s="116"/>
      <c r="E379" s="116">
        <f ca="1">SUMIF(Balance!$AB$14:$AB$620,A379,Balance!$U$14:$V$619)</f>
        <v>0</v>
      </c>
      <c r="F379" s="116"/>
      <c r="G379" s="97"/>
      <c r="H379" s="97"/>
      <c r="I379" s="97"/>
      <c r="J379" s="97"/>
      <c r="K379" s="97"/>
      <c r="L379" s="97"/>
      <c r="M379" s="97"/>
      <c r="N379" s="97"/>
    </row>
    <row r="380" spans="1:14" s="107" customFormat="1" ht="14.25" hidden="1" customHeight="1" outlineLevel="1" x14ac:dyDescent="0.35">
      <c r="A380" s="108" t="s">
        <v>212</v>
      </c>
      <c r="B380" s="109" t="s">
        <v>794</v>
      </c>
      <c r="C380" s="116">
        <v>2000</v>
      </c>
      <c r="D380" s="116">
        <v>2710</v>
      </c>
      <c r="E380" s="116">
        <f ca="1">SUMIF(Balance!$AB$14:$AB$620,A380,Balance!$U$14:$V$619)</f>
        <v>8104</v>
      </c>
      <c r="F380" s="116">
        <f t="shared" ref="F380:F387" ca="1" si="29">+D380-E380</f>
        <v>-5394</v>
      </c>
      <c r="G380" s="97"/>
      <c r="H380" s="97"/>
      <c r="I380" s="97"/>
      <c r="J380" s="97"/>
      <c r="K380" s="97"/>
      <c r="L380" s="97"/>
      <c r="M380" s="97"/>
      <c r="N380" s="97"/>
    </row>
    <row r="381" spans="1:14" s="107" customFormat="1" ht="14.25" hidden="1" customHeight="1" outlineLevel="1" x14ac:dyDescent="0.35">
      <c r="A381" s="108" t="s">
        <v>795</v>
      </c>
      <c r="B381" s="109" t="s">
        <v>796</v>
      </c>
      <c r="C381" s="110">
        <f>SUM(C382+C383+C384)</f>
        <v>0</v>
      </c>
      <c r="D381" s="110">
        <f>SUM(D382+D383+D384)</f>
        <v>4830</v>
      </c>
      <c r="E381" s="110">
        <f ca="1">SUM(E382+E383+E384)</f>
        <v>828</v>
      </c>
      <c r="F381" s="110">
        <f ca="1">SUM(F382+F383+F384)</f>
        <v>4002</v>
      </c>
      <c r="G381" s="97"/>
      <c r="H381" s="97"/>
      <c r="I381" s="97"/>
      <c r="J381" s="97"/>
      <c r="K381" s="97"/>
      <c r="L381" s="97"/>
      <c r="M381" s="97"/>
      <c r="N381" s="97"/>
    </row>
    <row r="382" spans="1:14" s="107" customFormat="1" ht="14.25" hidden="1" customHeight="1" outlineLevel="2" x14ac:dyDescent="0.35">
      <c r="A382" s="111" t="s">
        <v>797</v>
      </c>
      <c r="B382" s="112" t="s">
        <v>26</v>
      </c>
      <c r="C382" s="116"/>
      <c r="D382" s="116"/>
      <c r="E382" s="116">
        <f ca="1">SUMIF(Balance!$AB$14:$AB$620,A382,Balance!$U$14:$V$619)</f>
        <v>489</v>
      </c>
      <c r="F382" s="116">
        <f t="shared" ca="1" si="29"/>
        <v>-489</v>
      </c>
      <c r="G382" s="97"/>
      <c r="H382" s="97"/>
      <c r="I382" s="97"/>
      <c r="J382" s="97"/>
      <c r="K382" s="97"/>
      <c r="L382" s="97"/>
      <c r="M382" s="97"/>
      <c r="N382" s="97"/>
    </row>
    <row r="383" spans="1:14" s="107" customFormat="1" ht="14.25" hidden="1" customHeight="1" outlineLevel="2" x14ac:dyDescent="0.35">
      <c r="A383" s="111" t="s">
        <v>798</v>
      </c>
      <c r="B383" s="112" t="s">
        <v>799</v>
      </c>
      <c r="C383" s="116"/>
      <c r="D383" s="116"/>
      <c r="E383" s="116">
        <f ca="1">SUMIF(Balance!$AB$14:$AB$620,A383,Balance!$U$14:$V$619)</f>
        <v>0</v>
      </c>
      <c r="F383" s="116">
        <f t="shared" ca="1" si="29"/>
        <v>0</v>
      </c>
      <c r="G383" s="97"/>
      <c r="H383" s="97"/>
      <c r="I383" s="97"/>
      <c r="J383" s="97"/>
      <c r="K383" s="97"/>
      <c r="L383" s="97"/>
      <c r="M383" s="97"/>
      <c r="N383" s="97"/>
    </row>
    <row r="384" spans="1:14" s="107" customFormat="1" ht="14.25" hidden="1" customHeight="1" outlineLevel="2" x14ac:dyDescent="0.35">
      <c r="A384" s="111" t="s">
        <v>213</v>
      </c>
      <c r="B384" s="112" t="s">
        <v>529</v>
      </c>
      <c r="C384" s="116">
        <v>0</v>
      </c>
      <c r="D384" s="116">
        <v>4830</v>
      </c>
      <c r="E384" s="116">
        <f ca="1">SUMIF(Balance!$AB$14:$AB$620,A384,Balance!$U$14:$V$619)</f>
        <v>339</v>
      </c>
      <c r="F384" s="116">
        <f t="shared" ca="1" si="29"/>
        <v>4491</v>
      </c>
      <c r="G384" s="97"/>
      <c r="H384" s="97"/>
      <c r="I384" s="97"/>
      <c r="J384" s="97"/>
      <c r="K384" s="97"/>
      <c r="L384" s="97"/>
      <c r="M384" s="97"/>
      <c r="N384" s="97"/>
    </row>
    <row r="385" spans="1:14" s="107" customFormat="1" ht="14.25" hidden="1" customHeight="1" outlineLevel="1" x14ac:dyDescent="0.35">
      <c r="A385" s="108" t="s">
        <v>800</v>
      </c>
      <c r="B385" s="109" t="s">
        <v>801</v>
      </c>
      <c r="C385" s="110">
        <f>SUM(C386+C387)</f>
        <v>3224</v>
      </c>
      <c r="D385" s="110">
        <f>SUM(D386+D387)</f>
        <v>21940</v>
      </c>
      <c r="E385" s="110">
        <f ca="1">SUM(E386+E387)</f>
        <v>15985</v>
      </c>
      <c r="F385" s="110">
        <f ca="1">SUM(F386+F387)</f>
        <v>5955</v>
      </c>
      <c r="G385" s="97"/>
      <c r="H385" s="97"/>
      <c r="I385" s="97"/>
      <c r="J385" s="97"/>
      <c r="K385" s="97"/>
      <c r="L385" s="97"/>
      <c r="M385" s="97"/>
      <c r="N385" s="97"/>
    </row>
    <row r="386" spans="1:14" s="107" customFormat="1" ht="14.25" hidden="1" customHeight="1" outlineLevel="2" x14ac:dyDescent="0.35">
      <c r="A386" s="111" t="s">
        <v>214</v>
      </c>
      <c r="B386" s="112" t="s">
        <v>27</v>
      </c>
      <c r="C386" s="116">
        <v>2000</v>
      </c>
      <c r="D386" s="116">
        <v>20176</v>
      </c>
      <c r="E386" s="116">
        <f ca="1">SUMIF(Balance!$AB$14:$AB$620,A386,Balance!$U$14:$V$619)</f>
        <v>15985</v>
      </c>
      <c r="F386" s="116">
        <f t="shared" ca="1" si="29"/>
        <v>4191</v>
      </c>
      <c r="G386" s="97"/>
      <c r="H386" s="97"/>
      <c r="I386" s="97"/>
      <c r="J386" s="97"/>
      <c r="K386" s="97"/>
      <c r="L386" s="97"/>
      <c r="M386" s="97"/>
      <c r="N386" s="97"/>
    </row>
    <row r="387" spans="1:14" s="107" customFormat="1" ht="14.25" hidden="1" customHeight="1" outlineLevel="2" x14ac:dyDescent="0.35">
      <c r="A387" s="111" t="s">
        <v>802</v>
      </c>
      <c r="B387" s="112" t="s">
        <v>803</v>
      </c>
      <c r="C387" s="116">
        <v>1224</v>
      </c>
      <c r="D387" s="116">
        <v>1764</v>
      </c>
      <c r="E387" s="116">
        <f ca="1">SUMIF(Balance!$AB$14:$AB$620,A387,Balance!$U$14:$V$619)</f>
        <v>0</v>
      </c>
      <c r="F387" s="116">
        <f t="shared" ca="1" si="29"/>
        <v>1764</v>
      </c>
      <c r="G387" s="97"/>
      <c r="H387" s="97"/>
      <c r="I387" s="97"/>
      <c r="J387" s="97"/>
      <c r="K387" s="97"/>
      <c r="L387" s="97"/>
      <c r="M387" s="97"/>
      <c r="N387" s="97"/>
    </row>
    <row r="388" spans="1:14" s="107" customFormat="1" ht="14.25" hidden="1" customHeight="1" outlineLevel="1" x14ac:dyDescent="0.35">
      <c r="A388" s="108" t="s">
        <v>804</v>
      </c>
      <c r="B388" s="109" t="s">
        <v>805</v>
      </c>
      <c r="C388" s="110">
        <f>SUM(C389+C390)</f>
        <v>0</v>
      </c>
      <c r="D388" s="110">
        <f>SUM(D389+D390)</f>
        <v>0</v>
      </c>
      <c r="E388" s="110">
        <f ca="1">SUM(E389+E390)</f>
        <v>0</v>
      </c>
      <c r="F388" s="110">
        <f>SUM(F389+F390)</f>
        <v>0</v>
      </c>
      <c r="G388" s="97"/>
      <c r="H388" s="97"/>
      <c r="I388" s="97"/>
      <c r="J388" s="97"/>
      <c r="K388" s="97"/>
      <c r="L388" s="97"/>
      <c r="M388" s="97"/>
      <c r="N388" s="97"/>
    </row>
    <row r="389" spans="1:14" s="107" customFormat="1" ht="14.25" hidden="1" customHeight="1" outlineLevel="2" x14ac:dyDescent="0.35">
      <c r="A389" s="111" t="s">
        <v>806</v>
      </c>
      <c r="B389" s="112" t="s">
        <v>807</v>
      </c>
      <c r="C389" s="126"/>
      <c r="D389" s="126"/>
      <c r="E389" s="116">
        <f ca="1">SUMIF(Balance!$AB$14:$AB$620,A389,Balance!$U$14:$V$619)</f>
        <v>0</v>
      </c>
      <c r="F389" s="116"/>
      <c r="G389" s="97"/>
      <c r="H389" s="97"/>
      <c r="I389" s="97"/>
      <c r="J389" s="97"/>
      <c r="K389" s="97"/>
      <c r="L389" s="97"/>
      <c r="M389" s="97"/>
      <c r="N389" s="97"/>
    </row>
    <row r="390" spans="1:14" s="107" customFormat="1" ht="14.25" hidden="1" customHeight="1" outlineLevel="2" x14ac:dyDescent="0.35">
      <c r="A390" s="111" t="s">
        <v>808</v>
      </c>
      <c r="B390" s="112" t="s">
        <v>809</v>
      </c>
      <c r="C390" s="126"/>
      <c r="D390" s="116"/>
      <c r="E390" s="116">
        <f ca="1">SUMIF(Balance!$AB$14:$AB$620,A390,Balance!$U$14:$V$619)</f>
        <v>0</v>
      </c>
      <c r="F390" s="116"/>
      <c r="G390" s="97"/>
      <c r="H390" s="97"/>
      <c r="I390" s="97"/>
      <c r="J390" s="97"/>
      <c r="K390" s="97"/>
      <c r="L390" s="97"/>
      <c r="M390" s="97"/>
      <c r="N390" s="97"/>
    </row>
    <row r="391" spans="1:14" s="107" customFormat="1" ht="14.25" hidden="1" customHeight="1" outlineLevel="1" x14ac:dyDescent="0.35">
      <c r="A391" s="108" t="s">
        <v>810</v>
      </c>
      <c r="B391" s="109" t="s">
        <v>811</v>
      </c>
      <c r="C391" s="126"/>
      <c r="D391" s="126"/>
      <c r="E391" s="116">
        <f ca="1">SUMIF(Balance!$AB$14:$AB$620,A391,Balance!$U$14:$V$619)</f>
        <v>0</v>
      </c>
      <c r="F391" s="116"/>
      <c r="G391" s="97"/>
      <c r="H391" s="97"/>
      <c r="I391" s="97"/>
      <c r="J391" s="97"/>
      <c r="K391" s="97"/>
      <c r="L391" s="97"/>
      <c r="M391" s="97"/>
      <c r="N391" s="97"/>
    </row>
    <row r="392" spans="1:14" s="107" customFormat="1" ht="14.25" customHeight="1" collapsed="1" x14ac:dyDescent="0.35">
      <c r="A392" s="103" t="s">
        <v>812</v>
      </c>
      <c r="B392" s="104" t="s">
        <v>813</v>
      </c>
      <c r="C392" s="105">
        <f>SUM(C393+C398+C399)</f>
        <v>0</v>
      </c>
      <c r="D392" s="105">
        <f>SUM(D393+D398+D399)</f>
        <v>0</v>
      </c>
      <c r="E392" s="105">
        <f ca="1">SUM(E393+E398+E399)</f>
        <v>0</v>
      </c>
      <c r="F392" s="105">
        <f>SUM(F393+F398+F399)</f>
        <v>0</v>
      </c>
      <c r="G392" s="106" t="s">
        <v>235</v>
      </c>
      <c r="H392" s="97"/>
      <c r="I392" s="97"/>
      <c r="J392" s="97"/>
      <c r="K392" s="97"/>
      <c r="L392" s="97"/>
      <c r="M392" s="97"/>
      <c r="N392" s="97"/>
    </row>
    <row r="393" spans="1:14" s="107" customFormat="1" ht="16.5" hidden="1" customHeight="1" outlineLevel="1" x14ac:dyDescent="0.35">
      <c r="A393" s="108" t="s">
        <v>814</v>
      </c>
      <c r="B393" s="108" t="s">
        <v>815</v>
      </c>
      <c r="C393" s="110">
        <f>SUM(C394+C395+C396+C397)</f>
        <v>0</v>
      </c>
      <c r="D393" s="110">
        <f>SUM(D394+D395+D396+D397)</f>
        <v>0</v>
      </c>
      <c r="E393" s="110">
        <f ca="1">SUM(E394+E395+E396+E397)</f>
        <v>0</v>
      </c>
      <c r="F393" s="110">
        <f>SUM(F394+F395+F396+F397)</f>
        <v>0</v>
      </c>
      <c r="G393" s="97"/>
      <c r="H393" s="97"/>
      <c r="I393" s="97"/>
      <c r="J393" s="97"/>
      <c r="K393" s="97"/>
      <c r="L393" s="97"/>
      <c r="M393" s="97"/>
      <c r="N393" s="97"/>
    </row>
    <row r="394" spans="1:14" s="107" customFormat="1" ht="14.25" hidden="1" customHeight="1" outlineLevel="2" x14ac:dyDescent="0.35">
      <c r="A394" s="111" t="s">
        <v>816</v>
      </c>
      <c r="B394" s="112" t="s">
        <v>817</v>
      </c>
      <c r="C394" s="126"/>
      <c r="D394" s="126"/>
      <c r="E394" s="116">
        <f ca="1">SUMIF(Balance!$AB$14:$AB$620,A394,Balance!$U$14:$V$619)</f>
        <v>0</v>
      </c>
      <c r="F394" s="126"/>
      <c r="G394" s="97"/>
      <c r="H394" s="97"/>
      <c r="I394" s="97"/>
      <c r="J394" s="97"/>
      <c r="K394" s="97"/>
      <c r="L394" s="97"/>
      <c r="M394" s="97"/>
      <c r="N394" s="97"/>
    </row>
    <row r="395" spans="1:14" s="107" customFormat="1" ht="14.25" hidden="1" customHeight="1" outlineLevel="2" x14ac:dyDescent="0.35">
      <c r="A395" s="111" t="s">
        <v>818</v>
      </c>
      <c r="B395" s="112" t="s">
        <v>819</v>
      </c>
      <c r="C395" s="126"/>
      <c r="D395" s="126"/>
      <c r="E395" s="116">
        <f ca="1">SUMIF(Balance!$AB$14:$AB$620,A395,Balance!$U$14:$V$619)</f>
        <v>0</v>
      </c>
      <c r="F395" s="126"/>
      <c r="G395" s="97"/>
      <c r="H395" s="97"/>
      <c r="I395" s="97"/>
      <c r="J395" s="97"/>
      <c r="K395" s="97"/>
      <c r="L395" s="97"/>
      <c r="M395" s="97"/>
      <c r="N395" s="97"/>
    </row>
    <row r="396" spans="1:14" s="107" customFormat="1" ht="14.25" hidden="1" customHeight="1" outlineLevel="2" x14ac:dyDescent="0.35">
      <c r="A396" s="111" t="s">
        <v>820</v>
      </c>
      <c r="B396" s="112" t="s">
        <v>821</v>
      </c>
      <c r="C396" s="126"/>
      <c r="D396" s="126"/>
      <c r="E396" s="116">
        <f ca="1">SUMIF(Balance!$AB$14:$AB$620,A396,Balance!$U$14:$V$619)</f>
        <v>0</v>
      </c>
      <c r="F396" s="126"/>
      <c r="G396" s="97"/>
      <c r="H396" s="97"/>
      <c r="I396" s="97"/>
      <c r="J396" s="97"/>
      <c r="K396" s="97"/>
      <c r="L396" s="97"/>
      <c r="M396" s="97"/>
      <c r="N396" s="97"/>
    </row>
    <row r="397" spans="1:14" s="107" customFormat="1" ht="14.25" hidden="1" customHeight="1" outlineLevel="2" x14ac:dyDescent="0.35">
      <c r="A397" s="111" t="s">
        <v>822</v>
      </c>
      <c r="B397" s="112" t="s">
        <v>595</v>
      </c>
      <c r="C397" s="126"/>
      <c r="D397" s="126"/>
      <c r="E397" s="116">
        <f ca="1">SUMIF(Balance!$AB$14:$AB$620,A397,Balance!$U$14:$V$619)</f>
        <v>0</v>
      </c>
      <c r="F397" s="126"/>
      <c r="G397" s="97"/>
      <c r="H397" s="97"/>
      <c r="I397" s="97"/>
      <c r="J397" s="97"/>
      <c r="K397" s="97"/>
      <c r="L397" s="97"/>
      <c r="M397" s="97"/>
      <c r="N397" s="97"/>
    </row>
    <row r="398" spans="1:14" s="107" customFormat="1" ht="14.25" hidden="1" customHeight="1" outlineLevel="1" x14ac:dyDescent="0.35">
      <c r="A398" s="108" t="s">
        <v>823</v>
      </c>
      <c r="B398" s="109" t="s">
        <v>824</v>
      </c>
      <c r="C398" s="126"/>
      <c r="D398" s="126"/>
      <c r="E398" s="116">
        <f ca="1">SUMIF(Balance!$AB$14:$AB$620,A398,Balance!$U$14:$V$619)</f>
        <v>0</v>
      </c>
      <c r="F398" s="126"/>
      <c r="G398" s="97"/>
      <c r="H398" s="97"/>
      <c r="I398" s="97"/>
      <c r="J398" s="97"/>
      <c r="K398" s="97"/>
      <c r="L398" s="97"/>
      <c r="M398" s="97"/>
      <c r="N398" s="97"/>
    </row>
    <row r="399" spans="1:14" s="107" customFormat="1" ht="14.25" hidden="1" customHeight="1" outlineLevel="1" x14ac:dyDescent="0.35">
      <c r="A399" s="108" t="s">
        <v>825</v>
      </c>
      <c r="B399" s="108" t="s">
        <v>826</v>
      </c>
      <c r="C399" s="126"/>
      <c r="D399" s="126"/>
      <c r="E399" s="116">
        <f ca="1">SUMIF(Balance!$AB$14:$AB$620,A399,Balance!$U$14:$V$619)</f>
        <v>0</v>
      </c>
      <c r="F399" s="126"/>
      <c r="G399" s="97"/>
      <c r="H399" s="97"/>
      <c r="I399" s="97"/>
      <c r="J399" s="97"/>
      <c r="K399" s="97"/>
      <c r="L399" s="97"/>
      <c r="M399" s="97"/>
      <c r="N399" s="97"/>
    </row>
    <row r="400" spans="1:14" s="107" customFormat="1" ht="14.25" customHeight="1" collapsed="1" x14ac:dyDescent="0.35">
      <c r="A400" s="103" t="s">
        <v>827</v>
      </c>
      <c r="B400" s="104" t="s">
        <v>828</v>
      </c>
      <c r="C400" s="105">
        <f>SUM(C401+C404)</f>
        <v>0</v>
      </c>
      <c r="D400" s="105">
        <f>SUM(D401+D404)</f>
        <v>0</v>
      </c>
      <c r="E400" s="105">
        <f ca="1">SUM(E401+E404)</f>
        <v>0</v>
      </c>
      <c r="F400" s="105">
        <f>SUM(F401+F404)</f>
        <v>0</v>
      </c>
      <c r="G400" s="106" t="s">
        <v>235</v>
      </c>
      <c r="H400" s="97"/>
      <c r="I400" s="97"/>
      <c r="J400" s="97"/>
      <c r="K400" s="97"/>
      <c r="L400" s="97"/>
      <c r="M400" s="97"/>
      <c r="N400" s="97"/>
    </row>
    <row r="401" spans="1:14" s="107" customFormat="1" ht="14.25" hidden="1" customHeight="1" outlineLevel="1" x14ac:dyDescent="0.35">
      <c r="A401" s="108" t="s">
        <v>829</v>
      </c>
      <c r="B401" s="109" t="s">
        <v>830</v>
      </c>
      <c r="C401" s="110">
        <f>SUM(C402+C403)</f>
        <v>0</v>
      </c>
      <c r="D401" s="110">
        <f>SUM(D402+D403)</f>
        <v>0</v>
      </c>
      <c r="E401" s="110">
        <f ca="1">SUM(E402+E403)</f>
        <v>0</v>
      </c>
      <c r="F401" s="110">
        <f>SUM(F402+F403)</f>
        <v>0</v>
      </c>
      <c r="G401" s="97"/>
      <c r="H401" s="97"/>
      <c r="I401" s="97"/>
      <c r="J401" s="97"/>
      <c r="K401" s="97"/>
      <c r="L401" s="97"/>
      <c r="M401" s="97"/>
      <c r="N401" s="97"/>
    </row>
    <row r="402" spans="1:14" s="107" customFormat="1" ht="14.25" hidden="1" customHeight="1" outlineLevel="2" x14ac:dyDescent="0.35">
      <c r="A402" s="111" t="s">
        <v>831</v>
      </c>
      <c r="B402" s="112" t="s">
        <v>832</v>
      </c>
      <c r="C402" s="126"/>
      <c r="D402" s="126"/>
      <c r="E402" s="116">
        <f ca="1">SUMIF(Balance!$AB$14:$AB$620,A402,Balance!$U$14:$V$619)</f>
        <v>0</v>
      </c>
      <c r="F402" s="126"/>
      <c r="G402" s="97"/>
      <c r="H402" s="97"/>
      <c r="I402" s="97"/>
      <c r="J402" s="97"/>
      <c r="K402" s="97"/>
      <c r="L402" s="97"/>
      <c r="M402" s="97"/>
      <c r="N402" s="97"/>
    </row>
    <row r="403" spans="1:14" s="107" customFormat="1" ht="14.25" hidden="1" customHeight="1" outlineLevel="2" x14ac:dyDescent="0.35">
      <c r="A403" s="111" t="s">
        <v>833</v>
      </c>
      <c r="B403" s="112" t="s">
        <v>834</v>
      </c>
      <c r="C403" s="126"/>
      <c r="D403" s="126"/>
      <c r="E403" s="116">
        <f ca="1">SUMIF(Balance!$AB$14:$AB$620,A403,Balance!$U$14:$V$619)</f>
        <v>0</v>
      </c>
      <c r="F403" s="126"/>
      <c r="G403" s="97"/>
      <c r="H403" s="97"/>
      <c r="I403" s="97"/>
      <c r="J403" s="97"/>
      <c r="K403" s="97"/>
      <c r="L403" s="97"/>
      <c r="M403" s="97"/>
      <c r="N403" s="97"/>
    </row>
    <row r="404" spans="1:14" s="107" customFormat="1" ht="14.25" hidden="1" customHeight="1" outlineLevel="1" x14ac:dyDescent="0.35">
      <c r="A404" s="108" t="s">
        <v>835</v>
      </c>
      <c r="B404" s="108" t="s">
        <v>836</v>
      </c>
      <c r="C404" s="110">
        <f>SUM(C405+C406+C407+C408+C409+C410+C411+C412)</f>
        <v>0</v>
      </c>
      <c r="D404" s="110">
        <f>SUM(D405+D406+D407+D408+D409+D410+D411+D412)</f>
        <v>0</v>
      </c>
      <c r="E404" s="110">
        <f ca="1">SUM(E405+E406+E407+E408+E409+E410+E411+E412)</f>
        <v>0</v>
      </c>
      <c r="F404" s="110">
        <f>SUM(F405+F406+F407+F408+F409+F410+F411+F412)</f>
        <v>0</v>
      </c>
      <c r="G404" s="97"/>
      <c r="H404" s="97"/>
      <c r="I404" s="97"/>
      <c r="J404" s="97"/>
      <c r="K404" s="97"/>
      <c r="L404" s="97"/>
      <c r="M404" s="97"/>
      <c r="N404" s="97"/>
    </row>
    <row r="405" spans="1:14" s="107" customFormat="1" ht="14.25" hidden="1" customHeight="1" outlineLevel="1" x14ac:dyDescent="0.35">
      <c r="A405" s="111" t="s">
        <v>837</v>
      </c>
      <c r="B405" s="112" t="s">
        <v>832</v>
      </c>
      <c r="C405" s="126"/>
      <c r="D405" s="126"/>
      <c r="E405" s="116">
        <f ca="1">SUMIF(Balance!$AB$14:$AB$620,A405,Balance!$U$14:$V$619)</f>
        <v>0</v>
      </c>
      <c r="F405" s="126"/>
      <c r="G405" s="97"/>
      <c r="H405" s="97"/>
      <c r="I405" s="97"/>
      <c r="J405" s="97"/>
      <c r="K405" s="97"/>
      <c r="L405" s="97"/>
      <c r="M405" s="97"/>
      <c r="N405" s="97"/>
    </row>
    <row r="406" spans="1:14" s="107" customFormat="1" ht="14.25" hidden="1" customHeight="1" outlineLevel="1" x14ac:dyDescent="0.35">
      <c r="A406" s="111" t="s">
        <v>838</v>
      </c>
      <c r="B406" s="112" t="s">
        <v>834</v>
      </c>
      <c r="C406" s="126"/>
      <c r="D406" s="126"/>
      <c r="E406" s="116">
        <f ca="1">SUMIF(Balance!$AB$14:$AB$620,A406,Balance!$U$14:$V$619)</f>
        <v>0</v>
      </c>
      <c r="F406" s="126"/>
      <c r="G406" s="97"/>
      <c r="H406" s="97"/>
      <c r="I406" s="97"/>
      <c r="J406" s="97"/>
      <c r="K406" s="97"/>
      <c r="L406" s="97"/>
      <c r="M406" s="97"/>
      <c r="N406" s="97"/>
    </row>
    <row r="407" spans="1:14" s="107" customFormat="1" ht="14.25" hidden="1" customHeight="1" outlineLevel="1" x14ac:dyDescent="0.35">
      <c r="A407" s="111" t="s">
        <v>839</v>
      </c>
      <c r="B407" s="112" t="s">
        <v>840</v>
      </c>
      <c r="C407" s="126"/>
      <c r="D407" s="126"/>
      <c r="E407" s="116">
        <f ca="1">SUMIF(Balance!$AB$14:$AB$620,A407,Balance!$U$14:$V$619)</f>
        <v>0</v>
      </c>
      <c r="F407" s="126"/>
      <c r="G407" s="97"/>
      <c r="H407" s="97"/>
      <c r="I407" s="97"/>
      <c r="J407" s="97"/>
      <c r="K407" s="97"/>
      <c r="L407" s="97"/>
      <c r="M407" s="97"/>
      <c r="N407" s="97"/>
    </row>
    <row r="408" spans="1:14" s="107" customFormat="1" ht="14.25" hidden="1" customHeight="1" outlineLevel="1" x14ac:dyDescent="0.35">
      <c r="A408" s="111" t="s">
        <v>841</v>
      </c>
      <c r="B408" s="112" t="s">
        <v>842</v>
      </c>
      <c r="C408" s="116"/>
      <c r="D408" s="116"/>
      <c r="E408" s="116">
        <f ca="1">SUMIF(Balance!$AB$14:$AB$620,A408,Balance!$U$14:$V$619)</f>
        <v>0</v>
      </c>
      <c r="F408" s="116"/>
      <c r="G408" s="97"/>
      <c r="H408" s="97"/>
      <c r="I408" s="97"/>
      <c r="J408" s="97"/>
      <c r="K408" s="97"/>
      <c r="L408" s="97"/>
      <c r="M408" s="97"/>
      <c r="N408" s="97"/>
    </row>
    <row r="409" spans="1:14" s="107" customFormat="1" ht="14.25" hidden="1" customHeight="1" outlineLevel="1" x14ac:dyDescent="0.35">
      <c r="A409" s="111" t="s">
        <v>843</v>
      </c>
      <c r="B409" s="112" t="s">
        <v>844</v>
      </c>
      <c r="C409" s="116"/>
      <c r="D409" s="116"/>
      <c r="E409" s="116">
        <f ca="1">SUMIF(Balance!$AB$14:$AB$620,A409,Balance!$U$14:$V$619)</f>
        <v>0</v>
      </c>
      <c r="F409" s="116"/>
      <c r="G409" s="97"/>
      <c r="H409" s="97"/>
      <c r="I409" s="97"/>
      <c r="J409" s="97"/>
      <c r="K409" s="97"/>
      <c r="L409" s="97"/>
      <c r="M409" s="97"/>
      <c r="N409" s="97"/>
    </row>
    <row r="410" spans="1:14" s="107" customFormat="1" ht="14.25" hidden="1" customHeight="1" outlineLevel="1" x14ac:dyDescent="0.35">
      <c r="A410" s="111" t="s">
        <v>845</v>
      </c>
      <c r="B410" s="112" t="s">
        <v>846</v>
      </c>
      <c r="C410" s="126"/>
      <c r="D410" s="126"/>
      <c r="E410" s="116">
        <f ca="1">SUMIF(Balance!$AB$14:$AB$620,A410,Balance!$U$14:$V$619)</f>
        <v>0</v>
      </c>
      <c r="F410" s="126"/>
      <c r="G410" s="97"/>
      <c r="H410" s="97"/>
      <c r="I410" s="97"/>
      <c r="J410" s="97"/>
      <c r="K410" s="97"/>
      <c r="L410" s="97"/>
      <c r="M410" s="97"/>
      <c r="N410" s="97"/>
    </row>
    <row r="411" spans="1:14" s="107" customFormat="1" ht="14.25" hidden="1" customHeight="1" outlineLevel="1" x14ac:dyDescent="0.35">
      <c r="A411" s="111" t="s">
        <v>847</v>
      </c>
      <c r="B411" s="112" t="s">
        <v>848</v>
      </c>
      <c r="C411" s="126"/>
      <c r="D411" s="116"/>
      <c r="E411" s="116">
        <f ca="1">SUMIF(Balance!$AB$14:$AB$620,A411,Balance!$U$14:$V$619)</f>
        <v>0</v>
      </c>
      <c r="F411" s="116"/>
      <c r="G411" s="97"/>
      <c r="H411" s="97"/>
      <c r="I411" s="97"/>
      <c r="J411" s="97"/>
      <c r="K411" s="97"/>
      <c r="L411" s="97"/>
      <c r="M411" s="97"/>
      <c r="N411" s="97"/>
    </row>
    <row r="412" spans="1:14" s="107" customFormat="1" ht="14.25" hidden="1" customHeight="1" outlineLevel="1" x14ac:dyDescent="0.35">
      <c r="A412" s="111" t="s">
        <v>849</v>
      </c>
      <c r="B412" s="112" t="s">
        <v>546</v>
      </c>
      <c r="C412" s="126"/>
      <c r="D412" s="126"/>
      <c r="E412" s="116">
        <f ca="1">SUMIF(Balance!$AB$14:$AB$620,A412,Balance!$U$14:$V$619)</f>
        <v>0</v>
      </c>
      <c r="F412" s="126"/>
      <c r="G412" s="97"/>
      <c r="H412" s="97"/>
      <c r="I412" s="97"/>
      <c r="J412" s="97"/>
      <c r="K412" s="97"/>
      <c r="L412" s="97"/>
      <c r="M412" s="97"/>
      <c r="N412" s="97"/>
    </row>
    <row r="413" spans="1:14" s="107" customFormat="1" ht="14.25" customHeight="1" collapsed="1" x14ac:dyDescent="0.35">
      <c r="A413" s="103" t="s">
        <v>850</v>
      </c>
      <c r="B413" s="104" t="s">
        <v>851</v>
      </c>
      <c r="C413" s="105">
        <f>SUM(C414+C415)</f>
        <v>0</v>
      </c>
      <c r="D413" s="105">
        <f>SUM(D414+D415)</f>
        <v>0</v>
      </c>
      <c r="E413" s="105">
        <f ca="1">SUM(E414+E415)</f>
        <v>0</v>
      </c>
      <c r="F413" s="105">
        <f>SUM(F414+F415)</f>
        <v>0</v>
      </c>
      <c r="G413" s="106" t="s">
        <v>235</v>
      </c>
      <c r="H413" s="97"/>
      <c r="I413" s="97"/>
      <c r="J413" s="97"/>
      <c r="K413" s="97"/>
      <c r="L413" s="97"/>
      <c r="M413" s="97"/>
      <c r="N413" s="97"/>
    </row>
    <row r="414" spans="1:14" s="107" customFormat="1" ht="14.25" hidden="1" customHeight="1" outlineLevel="1" x14ac:dyDescent="0.35">
      <c r="A414" s="108" t="s">
        <v>852</v>
      </c>
      <c r="B414" s="108" t="s">
        <v>853</v>
      </c>
      <c r="C414" s="116"/>
      <c r="D414" s="116"/>
      <c r="E414" s="116">
        <f ca="1">SUMIF(Balance!$AB$14:$AB$620,A414,Balance!$U$14:$V$619)</f>
        <v>0</v>
      </c>
      <c r="F414" s="116"/>
      <c r="G414" s="97"/>
      <c r="H414" s="97"/>
      <c r="I414" s="97"/>
      <c r="J414" s="97"/>
      <c r="K414" s="97"/>
      <c r="L414" s="97"/>
      <c r="M414" s="97"/>
      <c r="N414" s="97"/>
    </row>
    <row r="415" spans="1:14" s="107" customFormat="1" ht="14.25" hidden="1" customHeight="1" outlineLevel="1" x14ac:dyDescent="0.35">
      <c r="A415" s="108" t="s">
        <v>854</v>
      </c>
      <c r="B415" s="109" t="s">
        <v>855</v>
      </c>
      <c r="C415" s="126"/>
      <c r="D415" s="126"/>
      <c r="E415" s="116">
        <f ca="1">SUMIF(Balance!$AB$14:$AB$620,A415,Balance!$U$14:$V$619)</f>
        <v>0</v>
      </c>
      <c r="F415" s="126"/>
      <c r="G415" s="97"/>
      <c r="H415" s="97"/>
      <c r="I415" s="97"/>
      <c r="J415" s="97"/>
      <c r="K415" s="97"/>
      <c r="L415" s="97"/>
      <c r="M415" s="97"/>
      <c r="N415" s="97"/>
    </row>
    <row r="416" spans="1:14" s="107" customFormat="1" ht="14.25" customHeight="1" collapsed="1" x14ac:dyDescent="0.35">
      <c r="A416" s="103" t="s">
        <v>856</v>
      </c>
      <c r="B416" s="104" t="s">
        <v>857</v>
      </c>
      <c r="C416" s="105">
        <f>SUM(C417+C418)</f>
        <v>0</v>
      </c>
      <c r="D416" s="105">
        <f>SUM(D417+D418)</f>
        <v>55851</v>
      </c>
      <c r="E416" s="105">
        <f ca="1">SUM(E417+E418)</f>
        <v>4866</v>
      </c>
      <c r="F416" s="105">
        <f ca="1">SUM(F417+F418)</f>
        <v>50985</v>
      </c>
      <c r="G416" s="106" t="s">
        <v>235</v>
      </c>
      <c r="H416" s="97"/>
      <c r="I416" s="97"/>
      <c r="J416" s="97"/>
      <c r="K416" s="97"/>
      <c r="L416" s="97"/>
      <c r="M416" s="97"/>
      <c r="N416" s="97"/>
    </row>
    <row r="417" spans="1:14" s="107" customFormat="1" ht="14.25" customHeight="1" outlineLevel="1" x14ac:dyDescent="0.35">
      <c r="A417" s="108" t="s">
        <v>858</v>
      </c>
      <c r="B417" s="109" t="s">
        <v>694</v>
      </c>
      <c r="C417" s="126"/>
      <c r="D417" s="126"/>
      <c r="E417" s="116">
        <f ca="1">SUMIF(Balance!$AB$14:$AB$620,A417,Balance!$U$14:$V$619)</f>
        <v>0</v>
      </c>
      <c r="F417" s="126"/>
      <c r="G417" s="97"/>
      <c r="H417" s="97"/>
      <c r="I417" s="97"/>
      <c r="J417" s="97"/>
      <c r="K417" s="97"/>
      <c r="L417" s="97"/>
      <c r="M417" s="97"/>
      <c r="N417" s="97"/>
    </row>
    <row r="418" spans="1:14" s="107" customFormat="1" ht="14.25" customHeight="1" outlineLevel="1" x14ac:dyDescent="0.35">
      <c r="A418" s="108" t="s">
        <v>859</v>
      </c>
      <c r="B418" s="108" t="s">
        <v>716</v>
      </c>
      <c r="C418" s="110">
        <f>SUM(C419+C424)</f>
        <v>0</v>
      </c>
      <c r="D418" s="110">
        <f>SUM(D419+D424)</f>
        <v>55851</v>
      </c>
      <c r="E418" s="110">
        <f ca="1">SUM(E419+E424)</f>
        <v>4866</v>
      </c>
      <c r="F418" s="110">
        <f ca="1">SUM(F419+F424)</f>
        <v>50985</v>
      </c>
      <c r="G418" s="97"/>
      <c r="H418" s="97"/>
      <c r="I418" s="97"/>
      <c r="J418" s="97"/>
      <c r="K418" s="97"/>
      <c r="L418" s="97"/>
      <c r="M418" s="97"/>
      <c r="N418" s="97"/>
    </row>
    <row r="419" spans="1:14" s="107" customFormat="1" ht="14.25" customHeight="1" outlineLevel="1" x14ac:dyDescent="0.35">
      <c r="A419" s="111" t="s">
        <v>860</v>
      </c>
      <c r="B419" s="112" t="s">
        <v>861</v>
      </c>
      <c r="C419" s="113">
        <f>SUM(C420+C421+C422+C423)</f>
        <v>0</v>
      </c>
      <c r="D419" s="113">
        <f>SUM(D420+D421+D422+D423)</f>
        <v>0</v>
      </c>
      <c r="E419" s="113">
        <f ca="1">SUM(E420+E421+E422+E423)</f>
        <v>0</v>
      </c>
      <c r="F419" s="113">
        <f>SUM(F420+F421+F422+F423)</f>
        <v>0</v>
      </c>
      <c r="G419" s="97"/>
      <c r="H419" s="97"/>
      <c r="I419" s="97"/>
      <c r="J419" s="97"/>
      <c r="K419" s="97"/>
      <c r="L419" s="97"/>
      <c r="M419" s="97"/>
      <c r="N419" s="97"/>
    </row>
    <row r="420" spans="1:14" s="107" customFormat="1" ht="14.25" customHeight="1" outlineLevel="2" x14ac:dyDescent="0.35">
      <c r="A420" s="114" t="s">
        <v>862</v>
      </c>
      <c r="B420" s="115" t="s">
        <v>863</v>
      </c>
      <c r="C420" s="116"/>
      <c r="D420" s="116"/>
      <c r="E420" s="116">
        <f ca="1">SUMIF(Balance!$AB$14:$AB$620,A420,Balance!$U$14:$V$619)</f>
        <v>0</v>
      </c>
      <c r="F420" s="116"/>
      <c r="G420" s="97"/>
      <c r="H420" s="97"/>
      <c r="I420" s="97"/>
      <c r="J420" s="97"/>
      <c r="K420" s="97"/>
      <c r="L420" s="97"/>
      <c r="M420" s="97"/>
      <c r="N420" s="97"/>
    </row>
    <row r="421" spans="1:14" s="107" customFormat="1" ht="14.25" customHeight="1" outlineLevel="2" x14ac:dyDescent="0.35">
      <c r="A421" s="114" t="s">
        <v>864</v>
      </c>
      <c r="B421" s="115" t="s">
        <v>865</v>
      </c>
      <c r="C421" s="116"/>
      <c r="D421" s="116"/>
      <c r="E421" s="116">
        <f ca="1">SUMIF(Balance!$AB$14:$AB$620,A421,Balance!$U$14:$V$619)</f>
        <v>0</v>
      </c>
      <c r="F421" s="116"/>
      <c r="G421" s="97"/>
      <c r="H421" s="97"/>
      <c r="I421" s="97"/>
      <c r="J421" s="97"/>
      <c r="K421" s="97"/>
      <c r="L421" s="97"/>
      <c r="M421" s="97"/>
      <c r="N421" s="97"/>
    </row>
    <row r="422" spans="1:14" s="107" customFormat="1" ht="14.25" customHeight="1" outlineLevel="2" x14ac:dyDescent="0.35">
      <c r="A422" s="114" t="s">
        <v>866</v>
      </c>
      <c r="B422" s="115" t="s">
        <v>867</v>
      </c>
      <c r="C422" s="116"/>
      <c r="D422" s="116"/>
      <c r="E422" s="116">
        <f ca="1">SUMIF(Balance!$AB$14:$AB$620,A422,Balance!$U$14:$V$619)</f>
        <v>0</v>
      </c>
      <c r="F422" s="116"/>
      <c r="G422" s="97"/>
      <c r="H422" s="97"/>
      <c r="I422" s="97"/>
      <c r="J422" s="97"/>
      <c r="K422" s="97"/>
      <c r="L422" s="97"/>
      <c r="M422" s="97"/>
      <c r="N422" s="97"/>
    </row>
    <row r="423" spans="1:14" s="107" customFormat="1" ht="14.25" customHeight="1" outlineLevel="2" x14ac:dyDescent="0.35">
      <c r="A423" s="114" t="s">
        <v>868</v>
      </c>
      <c r="B423" s="115" t="s">
        <v>869</v>
      </c>
      <c r="C423" s="116"/>
      <c r="D423" s="116"/>
      <c r="E423" s="116">
        <f ca="1">SUMIF(Balance!$AB$14:$AB$620,A423,Balance!$U$14:$V$619)</f>
        <v>0</v>
      </c>
      <c r="F423" s="116"/>
      <c r="G423" s="97"/>
      <c r="H423" s="97"/>
      <c r="I423" s="97"/>
      <c r="J423" s="97"/>
      <c r="K423" s="97"/>
      <c r="L423" s="97"/>
      <c r="M423" s="97"/>
      <c r="N423" s="97"/>
    </row>
    <row r="424" spans="1:14" s="107" customFormat="1" ht="14.25" customHeight="1" outlineLevel="1" x14ac:dyDescent="0.35">
      <c r="A424" s="111" t="s">
        <v>870</v>
      </c>
      <c r="B424" s="112" t="s">
        <v>751</v>
      </c>
      <c r="C424" s="126"/>
      <c r="D424" s="126">
        <v>55851</v>
      </c>
      <c r="E424" s="116">
        <f ca="1">SUMIF(Balance!$AB$14:$AB$620,A424,Balance!$U$14:$V$619)</f>
        <v>4866</v>
      </c>
      <c r="F424" s="116">
        <f t="shared" ref="F424" ca="1" si="30">+D424-E424</f>
        <v>50985</v>
      </c>
      <c r="G424" s="97"/>
      <c r="H424" s="97"/>
      <c r="I424" s="97"/>
      <c r="J424" s="97"/>
      <c r="K424" s="97"/>
      <c r="L424" s="97"/>
      <c r="M424" s="97"/>
      <c r="N424" s="97"/>
    </row>
    <row r="425" spans="1:14" s="107" customFormat="1" ht="14.25" customHeight="1" x14ac:dyDescent="0.35">
      <c r="A425" s="103" t="s">
        <v>871</v>
      </c>
      <c r="B425" s="103" t="s">
        <v>872</v>
      </c>
      <c r="C425" s="105">
        <f>SUM(C426+C429+C432+C435)</f>
        <v>73530</v>
      </c>
      <c r="D425" s="105">
        <f>SUM(D426+D429+D432+D435)</f>
        <v>5511</v>
      </c>
      <c r="E425" s="105">
        <f ca="1">SUM(E426+E429+E432+E435)</f>
        <v>5491</v>
      </c>
      <c r="F425" s="105">
        <f ca="1">SUM(F426+F429+F432+F435)</f>
        <v>20</v>
      </c>
      <c r="G425" s="106" t="s">
        <v>235</v>
      </c>
      <c r="H425" s="97"/>
      <c r="I425" s="97"/>
      <c r="J425" s="97"/>
      <c r="K425" s="97"/>
      <c r="L425" s="97"/>
      <c r="M425" s="97"/>
      <c r="N425" s="97"/>
    </row>
    <row r="426" spans="1:14" s="107" customFormat="1" ht="14.25" customHeight="1" outlineLevel="1" x14ac:dyDescent="0.35">
      <c r="A426" s="108" t="s">
        <v>873</v>
      </c>
      <c r="B426" s="109" t="s">
        <v>874</v>
      </c>
      <c r="C426" s="110">
        <f>SUM(C427+C428)</f>
        <v>0</v>
      </c>
      <c r="D426" s="110">
        <f>SUM(D427+D428)</f>
        <v>0</v>
      </c>
      <c r="E426" s="110">
        <f ca="1">SUM(E427+E428)</f>
        <v>0</v>
      </c>
      <c r="F426" s="110">
        <f>SUM(F427+F428)</f>
        <v>0</v>
      </c>
      <c r="G426" s="97"/>
      <c r="H426" s="97"/>
      <c r="I426" s="97"/>
      <c r="J426" s="97"/>
      <c r="K426" s="97"/>
      <c r="L426" s="97"/>
      <c r="M426" s="97"/>
      <c r="N426" s="97"/>
    </row>
    <row r="427" spans="1:14" s="107" customFormat="1" ht="14.25" customHeight="1" outlineLevel="2" x14ac:dyDescent="0.35">
      <c r="A427" s="111" t="s">
        <v>875</v>
      </c>
      <c r="B427" s="112" t="s">
        <v>876</v>
      </c>
      <c r="C427" s="126"/>
      <c r="D427" s="126"/>
      <c r="E427" s="116">
        <f ca="1">SUMIF(Balance!$AB$14:$AB$620,A427,Balance!$U$14:$V$619)</f>
        <v>0</v>
      </c>
      <c r="F427" s="126"/>
      <c r="G427" s="97"/>
      <c r="H427" s="97"/>
      <c r="I427" s="97"/>
      <c r="J427" s="97"/>
      <c r="K427" s="97"/>
      <c r="L427" s="97"/>
      <c r="M427" s="97"/>
      <c r="N427" s="97"/>
    </row>
    <row r="428" spans="1:14" s="107" customFormat="1" ht="14.25" customHeight="1" outlineLevel="2" x14ac:dyDescent="0.35">
      <c r="A428" s="111" t="s">
        <v>877</v>
      </c>
      <c r="B428" s="112" t="s">
        <v>878</v>
      </c>
      <c r="C428" s="126"/>
      <c r="D428" s="126"/>
      <c r="E428" s="116">
        <f ca="1">SUMIF(Balance!$AB$14:$AB$620,A428,Balance!$U$14:$V$619)</f>
        <v>0</v>
      </c>
      <c r="F428" s="126"/>
      <c r="G428" s="97"/>
      <c r="H428" s="97"/>
      <c r="I428" s="97"/>
      <c r="J428" s="97"/>
      <c r="K428" s="97"/>
      <c r="L428" s="97"/>
      <c r="M428" s="97"/>
      <c r="N428" s="97"/>
    </row>
    <row r="429" spans="1:14" s="107" customFormat="1" ht="14.25" customHeight="1" outlineLevel="1" x14ac:dyDescent="0.35">
      <c r="A429" s="108" t="s">
        <v>879</v>
      </c>
      <c r="B429" s="109" t="s">
        <v>880</v>
      </c>
      <c r="C429" s="110">
        <f>SUM(C430+C431)</f>
        <v>0</v>
      </c>
      <c r="D429" s="110">
        <f>SUM(D430+D431)</f>
        <v>0</v>
      </c>
      <c r="E429" s="110">
        <f ca="1">SUM(E430+E431)</f>
        <v>0</v>
      </c>
      <c r="F429" s="110">
        <f>SUM(F430+F431)</f>
        <v>0</v>
      </c>
      <c r="G429" s="97"/>
      <c r="H429" s="97"/>
      <c r="I429" s="97"/>
      <c r="J429" s="97"/>
      <c r="K429" s="97"/>
      <c r="L429" s="97"/>
      <c r="M429" s="97"/>
      <c r="N429" s="97"/>
    </row>
    <row r="430" spans="1:14" s="107" customFormat="1" ht="14.25" customHeight="1" outlineLevel="2" x14ac:dyDescent="0.35">
      <c r="A430" s="111" t="s">
        <v>881</v>
      </c>
      <c r="B430" s="112" t="s">
        <v>876</v>
      </c>
      <c r="C430" s="126"/>
      <c r="D430" s="126"/>
      <c r="E430" s="116">
        <f ca="1">SUMIF(Balance!$AB$14:$AB$620,A430,Balance!$U$14:$V$619)</f>
        <v>0</v>
      </c>
      <c r="F430" s="126"/>
      <c r="G430" s="97"/>
      <c r="H430" s="97"/>
      <c r="I430" s="97"/>
      <c r="J430" s="97"/>
      <c r="K430" s="97"/>
      <c r="L430" s="97"/>
      <c r="M430" s="97"/>
      <c r="N430" s="97"/>
    </row>
    <row r="431" spans="1:14" s="107" customFormat="1" ht="14.25" customHeight="1" outlineLevel="2" x14ac:dyDescent="0.35">
      <c r="A431" s="111" t="s">
        <v>882</v>
      </c>
      <c r="B431" s="112" t="s">
        <v>878</v>
      </c>
      <c r="C431" s="126"/>
      <c r="D431" s="126"/>
      <c r="E431" s="116">
        <f ca="1">SUMIF(Balance!$AB$14:$AB$620,A431,Balance!$U$14:$V$619)</f>
        <v>0</v>
      </c>
      <c r="F431" s="126"/>
      <c r="G431" s="97"/>
      <c r="H431" s="97"/>
      <c r="I431" s="97"/>
      <c r="J431" s="97"/>
      <c r="K431" s="97"/>
      <c r="L431" s="97"/>
      <c r="M431" s="97"/>
      <c r="N431" s="97"/>
    </row>
    <row r="432" spans="1:14" s="107" customFormat="1" ht="14.25" customHeight="1" outlineLevel="1" x14ac:dyDescent="0.35">
      <c r="A432" s="108" t="s">
        <v>883</v>
      </c>
      <c r="B432" s="109" t="s">
        <v>884</v>
      </c>
      <c r="C432" s="110">
        <f>SUM(C433+C434)</f>
        <v>0</v>
      </c>
      <c r="D432" s="110">
        <f>SUM(D433+D434)</f>
        <v>0</v>
      </c>
      <c r="E432" s="110">
        <f ca="1">SUM(E433+E434)</f>
        <v>0</v>
      </c>
      <c r="F432" s="110">
        <f>SUM(F433+F434)</f>
        <v>0</v>
      </c>
      <c r="G432" s="97"/>
      <c r="H432" s="97"/>
      <c r="I432" s="97"/>
      <c r="J432" s="97"/>
      <c r="K432" s="97"/>
      <c r="L432" s="97"/>
      <c r="M432" s="97"/>
      <c r="N432" s="97"/>
    </row>
    <row r="433" spans="1:14" s="107" customFormat="1" ht="14.25" customHeight="1" outlineLevel="2" x14ac:dyDescent="0.35">
      <c r="A433" s="111" t="s">
        <v>885</v>
      </c>
      <c r="B433" s="112" t="s">
        <v>876</v>
      </c>
      <c r="C433" s="126"/>
      <c r="D433" s="126"/>
      <c r="E433" s="116">
        <f ca="1">SUMIF(Balance!$AB$14:$AB$620,A433,Balance!$U$14:$V$619)</f>
        <v>0</v>
      </c>
      <c r="F433" s="126"/>
      <c r="G433" s="97"/>
      <c r="H433" s="97"/>
      <c r="I433" s="97"/>
      <c r="J433" s="97"/>
      <c r="K433" s="97"/>
      <c r="L433" s="97"/>
      <c r="M433" s="97"/>
      <c r="N433" s="97"/>
    </row>
    <row r="434" spans="1:14" s="107" customFormat="1" ht="14.25" customHeight="1" outlineLevel="2" x14ac:dyDescent="0.35">
      <c r="A434" s="111" t="s">
        <v>886</v>
      </c>
      <c r="B434" s="112" t="s">
        <v>878</v>
      </c>
      <c r="C434" s="126"/>
      <c r="D434" s="126"/>
      <c r="E434" s="116">
        <f ca="1">SUMIF(Balance!$AB$14:$AB$620,A434,Balance!$U$14:$V$619)</f>
        <v>0</v>
      </c>
      <c r="F434" s="126"/>
      <c r="G434" s="97"/>
      <c r="H434" s="97"/>
      <c r="I434" s="97"/>
      <c r="J434" s="97"/>
      <c r="K434" s="97"/>
      <c r="L434" s="97"/>
      <c r="M434" s="97"/>
      <c r="N434" s="97"/>
    </row>
    <row r="435" spans="1:14" s="107" customFormat="1" ht="14.25" customHeight="1" outlineLevel="1" x14ac:dyDescent="0.35">
      <c r="A435" s="108" t="s">
        <v>215</v>
      </c>
      <c r="B435" s="109" t="s">
        <v>887</v>
      </c>
      <c r="C435" s="126">
        <v>73530</v>
      </c>
      <c r="D435" s="126">
        <v>5511</v>
      </c>
      <c r="E435" s="116">
        <f ca="1">SUMIF(Balance!$AB$14:$AB$620,A435,Balance!$U$14:$V$619)</f>
        <v>5491</v>
      </c>
      <c r="F435" s="126">
        <f t="shared" ref="F435" ca="1" si="31">+D435-E435</f>
        <v>20</v>
      </c>
      <c r="G435" s="97"/>
      <c r="H435" s="97"/>
      <c r="I435" s="97"/>
      <c r="J435" s="97"/>
      <c r="K435" s="97"/>
      <c r="L435" s="97"/>
      <c r="M435" s="97"/>
      <c r="N435" s="97"/>
    </row>
    <row r="436" spans="1:14" s="107" customFormat="1" ht="14.25" customHeight="1" x14ac:dyDescent="0.35">
      <c r="A436" s="103" t="s">
        <v>888</v>
      </c>
      <c r="B436" s="104" t="s">
        <v>889</v>
      </c>
      <c r="C436" s="105">
        <v>0</v>
      </c>
      <c r="D436" s="105">
        <v>0</v>
      </c>
      <c r="E436" s="105">
        <v>0</v>
      </c>
      <c r="F436" s="105">
        <v>0</v>
      </c>
      <c r="G436" s="97"/>
      <c r="H436" s="97"/>
      <c r="I436" s="97"/>
      <c r="J436" s="97"/>
      <c r="K436" s="97"/>
      <c r="L436" s="97"/>
      <c r="M436" s="97"/>
      <c r="N436" s="97"/>
    </row>
    <row r="440" spans="1:14" ht="18" x14ac:dyDescent="0.35">
      <c r="B440" s="133" t="s">
        <v>1179</v>
      </c>
      <c r="C440" s="131">
        <f>C3+C226+C320+C326+C366+C369+C376+C392+C400+C413+C416+C425+C436</f>
        <v>1275986</v>
      </c>
      <c r="D440" s="131">
        <f>D3+D226+D320+D326+D366+D369+D376+D392+D400+D413+D416+D425+D436</f>
        <v>1684291</v>
      </c>
      <c r="E440" s="131">
        <f ca="1">E3+E226+E320+E326+E366+E369+E376+E392+E400+E413+E416+E425+E436</f>
        <v>916239</v>
      </c>
      <c r="F440" s="131">
        <f ca="1">F3+F226+F320+F326+F366+F369+F376+F392+F400+F413+F416+F425+F436</f>
        <v>840083</v>
      </c>
    </row>
    <row r="442" spans="1:14" x14ac:dyDescent="0.35">
      <c r="D442" s="132"/>
      <c r="E442" s="132">
        <f ca="1">+E440-Balance!U643</f>
        <v>-10685</v>
      </c>
      <c r="F442" s="132">
        <f ca="1">+E440-D440+F440</f>
        <v>72031</v>
      </c>
    </row>
    <row r="443" spans="1:14" x14ac:dyDescent="0.35">
      <c r="D443" s="132"/>
      <c r="E443" s="132"/>
      <c r="F443" s="132"/>
    </row>
    <row r="444" spans="1:14" x14ac:dyDescent="0.35">
      <c r="D444" s="132"/>
    </row>
    <row r="445" spans="1:14" x14ac:dyDescent="0.35">
      <c r="D445" s="132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I651"/>
  <sheetViews>
    <sheetView workbookViewId="0">
      <selection activeCell="AB255" sqref="AB255"/>
    </sheetView>
  </sheetViews>
  <sheetFormatPr baseColWidth="10" defaultColWidth="11.42578125" defaultRowHeight="15" x14ac:dyDescent="0.25"/>
  <cols>
    <col min="1" max="1" width="12" customWidth="1"/>
    <col min="2" max="2" width="2.5703125" customWidth="1"/>
    <col min="3" max="3" width="2.7109375" customWidth="1"/>
    <col min="4" max="4" width="5.7109375" customWidth="1"/>
    <col min="5" max="5" width="16.140625" customWidth="1"/>
    <col min="6" max="6" width="21.42578125" customWidth="1"/>
    <col min="7" max="7" width="13.42578125" customWidth="1"/>
    <col min="8" max="8" width="0" hidden="1" customWidth="1"/>
    <col min="9" max="9" width="13.42578125" customWidth="1"/>
    <col min="10" max="10" width="0" hidden="1" customWidth="1"/>
    <col min="11" max="11" width="10.28515625" customWidth="1"/>
    <col min="12" max="12" width="3.140625" customWidth="1"/>
    <col min="13" max="13" width="0" hidden="1" customWidth="1"/>
    <col min="14" max="14" width="3.5703125" customWidth="1"/>
    <col min="15" max="15" width="9.85546875" customWidth="1"/>
    <col min="16" max="16" width="0" hidden="1" customWidth="1"/>
    <col min="17" max="17" width="13.42578125" customWidth="1"/>
    <col min="18" max="18" width="0" hidden="1" customWidth="1"/>
    <col min="19" max="19" width="13.42578125" customWidth="1"/>
    <col min="20" max="20" width="0" hidden="1" customWidth="1"/>
    <col min="21" max="21" width="3.5703125" customWidth="1"/>
    <col min="22" max="22" width="9.85546875" customWidth="1"/>
    <col min="23" max="23" width="0" hidden="1" customWidth="1"/>
    <col min="24" max="24" width="6.140625" style="228" customWidth="1"/>
    <col min="25" max="25" width="7.28515625" style="228" customWidth="1"/>
    <col min="26" max="26" width="0" hidden="1" customWidth="1"/>
    <col min="27" max="252" width="9.140625" customWidth="1"/>
  </cols>
  <sheetData>
    <row r="1" spans="1:28" ht="21.6" customHeight="1" x14ac:dyDescent="0.25">
      <c r="A1" s="192"/>
      <c r="B1" s="193" t="s">
        <v>13</v>
      </c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192"/>
      <c r="W1" s="192"/>
      <c r="X1" s="227"/>
      <c r="Y1" s="227"/>
    </row>
    <row r="2" spans="1:28" ht="22.35" customHeight="1" x14ac:dyDescent="0.25">
      <c r="A2" s="192"/>
      <c r="B2" s="194" t="s">
        <v>14</v>
      </c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192"/>
      <c r="W2" s="192"/>
      <c r="X2" s="227"/>
      <c r="Y2" s="227"/>
    </row>
    <row r="3" spans="1:28" ht="21.95" customHeight="1" x14ac:dyDescent="0.25">
      <c r="A3" s="192"/>
    </row>
    <row r="4" spans="1:28" ht="3" customHeight="1" x14ac:dyDescent="0.25"/>
    <row r="5" spans="1:28" ht="17.100000000000001" customHeight="1" x14ac:dyDescent="0.25">
      <c r="A5" s="195" t="s">
        <v>0</v>
      </c>
      <c r="B5" s="192"/>
      <c r="C5" s="192"/>
      <c r="D5" s="174" t="s">
        <v>1</v>
      </c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92"/>
      <c r="R5" s="192"/>
      <c r="S5" s="192"/>
      <c r="T5" s="192"/>
      <c r="U5" s="192"/>
      <c r="V5" s="192"/>
      <c r="W5" s="192"/>
      <c r="X5" s="227"/>
    </row>
    <row r="6" spans="1:28" ht="17.100000000000001" customHeight="1" x14ac:dyDescent="0.25">
      <c r="A6" s="195" t="s">
        <v>2</v>
      </c>
      <c r="B6" s="192"/>
      <c r="C6" s="192"/>
      <c r="D6" s="174" t="s">
        <v>3</v>
      </c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  <c r="W6" s="192"/>
      <c r="X6" s="227"/>
    </row>
    <row r="7" spans="1:28" ht="17.100000000000001" customHeight="1" x14ac:dyDescent="0.25">
      <c r="A7" s="195" t="s">
        <v>12</v>
      </c>
      <c r="B7" s="192"/>
      <c r="C7" s="192"/>
      <c r="D7" s="174" t="s">
        <v>1164</v>
      </c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/>
      <c r="R7" s="192"/>
      <c r="S7" s="192"/>
      <c r="T7" s="192"/>
      <c r="U7" s="192"/>
      <c r="V7" s="192"/>
      <c r="W7" s="192"/>
      <c r="X7" s="227"/>
    </row>
    <row r="8" spans="1:28" ht="17.100000000000001" customHeight="1" x14ac:dyDescent="0.25">
      <c r="A8" s="195" t="s">
        <v>4</v>
      </c>
      <c r="B8" s="192"/>
      <c r="C8" s="192"/>
      <c r="D8" s="174" t="s">
        <v>1202</v>
      </c>
      <c r="E8" s="192"/>
      <c r="F8" s="192"/>
      <c r="G8" s="192"/>
      <c r="H8" s="192"/>
      <c r="I8" s="192"/>
      <c r="J8" s="192"/>
      <c r="K8" s="192"/>
      <c r="L8" s="192"/>
      <c r="M8" s="192"/>
      <c r="N8" s="192"/>
      <c r="O8" s="192"/>
      <c r="P8" s="192"/>
      <c r="Q8" s="192"/>
      <c r="R8" s="192"/>
      <c r="S8" s="192"/>
      <c r="T8" s="192"/>
      <c r="U8" s="192"/>
      <c r="V8" s="192"/>
      <c r="W8" s="192"/>
      <c r="X8" s="227"/>
    </row>
    <row r="9" spans="1:28" ht="12.75" hidden="1" customHeight="1" x14ac:dyDescent="0.25">
      <c r="X9"/>
      <c r="Y9"/>
    </row>
    <row r="10" spans="1:28" ht="17.100000000000001" customHeight="1" x14ac:dyDescent="0.25">
      <c r="A10" s="203" t="s">
        <v>15</v>
      </c>
      <c r="B10" s="192"/>
      <c r="C10" s="192"/>
      <c r="D10" s="204">
        <v>45578</v>
      </c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  <c r="P10" s="192"/>
      <c r="Q10" s="192"/>
      <c r="R10" s="192"/>
      <c r="S10" s="192"/>
      <c r="T10" s="192"/>
      <c r="U10" s="192"/>
      <c r="V10" s="192"/>
      <c r="W10" s="192"/>
      <c r="X10" s="227"/>
    </row>
    <row r="11" spans="1:28" ht="5.0999999999999996" customHeight="1" x14ac:dyDescent="0.25"/>
    <row r="12" spans="1:28" ht="4.1500000000000004" customHeight="1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29"/>
      <c r="Y12" s="229"/>
    </row>
    <row r="13" spans="1:28" ht="12.75" customHeight="1" x14ac:dyDescent="0.25">
      <c r="A13" s="199" t="s">
        <v>16</v>
      </c>
      <c r="B13" s="200"/>
      <c r="C13" s="201" t="s">
        <v>17</v>
      </c>
      <c r="D13" s="202"/>
      <c r="E13" s="202"/>
      <c r="F13" s="200"/>
      <c r="G13" s="3" t="s">
        <v>18</v>
      </c>
      <c r="I13" s="3" t="s">
        <v>19</v>
      </c>
      <c r="K13" s="201" t="s">
        <v>20</v>
      </c>
      <c r="L13" s="200"/>
      <c r="N13" s="201" t="s">
        <v>21</v>
      </c>
      <c r="O13" s="200"/>
      <c r="Q13" s="3" t="s">
        <v>22</v>
      </c>
      <c r="S13" s="3" t="s">
        <v>23</v>
      </c>
      <c r="U13" s="201" t="s">
        <v>24</v>
      </c>
      <c r="V13" s="200"/>
      <c r="X13" s="230" t="s">
        <v>25</v>
      </c>
      <c r="Y13" s="231"/>
    </row>
    <row r="14" spans="1:28" ht="12.75" customHeight="1" x14ac:dyDescent="0.25">
      <c r="A14" s="196"/>
      <c r="B14" s="179"/>
      <c r="C14" s="197"/>
      <c r="D14" s="181"/>
      <c r="E14" s="181"/>
      <c r="F14" s="179"/>
      <c r="G14" s="4"/>
      <c r="I14" s="4"/>
      <c r="K14" s="198"/>
      <c r="L14" s="179"/>
      <c r="N14" s="198"/>
      <c r="O14" s="179"/>
      <c r="Q14" s="4"/>
      <c r="S14" s="4"/>
      <c r="U14" s="198"/>
      <c r="V14" s="179"/>
      <c r="X14" s="221"/>
      <c r="Y14" s="222"/>
      <c r="AB14" s="5"/>
    </row>
    <row r="15" spans="1:28" ht="12.75" customHeight="1" x14ac:dyDescent="0.25">
      <c r="A15" s="196"/>
      <c r="B15" s="179"/>
      <c r="C15" s="197"/>
      <c r="D15" s="181"/>
      <c r="E15" s="181"/>
      <c r="F15" s="179"/>
      <c r="G15" s="4"/>
      <c r="I15" s="4"/>
      <c r="K15" s="198"/>
      <c r="L15" s="179"/>
      <c r="N15" s="198"/>
      <c r="O15" s="179"/>
      <c r="Q15" s="4"/>
      <c r="S15" s="4"/>
      <c r="U15" s="198"/>
      <c r="V15" s="179"/>
      <c r="X15" s="221"/>
      <c r="Y15" s="222"/>
      <c r="AB15" s="5"/>
    </row>
    <row r="16" spans="1:28" ht="12.75" customHeight="1" x14ac:dyDescent="0.25">
      <c r="A16" s="196"/>
      <c r="B16" s="179"/>
      <c r="C16" s="197"/>
      <c r="D16" s="181"/>
      <c r="E16" s="181"/>
      <c r="F16" s="179"/>
      <c r="G16" s="4"/>
      <c r="I16" s="4"/>
      <c r="K16" s="198"/>
      <c r="L16" s="179"/>
      <c r="N16" s="198"/>
      <c r="O16" s="179"/>
      <c r="Q16" s="4"/>
      <c r="S16" s="4"/>
      <c r="U16" s="198"/>
      <c r="V16" s="179"/>
      <c r="X16" s="221"/>
      <c r="Y16" s="222"/>
      <c r="AB16" s="5" t="s">
        <v>1208</v>
      </c>
    </row>
    <row r="17" spans="1:34" ht="12.75" hidden="1" customHeight="1" x14ac:dyDescent="0.25">
      <c r="A17" s="178" t="s">
        <v>1165</v>
      </c>
      <c r="B17" s="179"/>
      <c r="C17" s="180" t="s">
        <v>1166</v>
      </c>
      <c r="D17" s="181"/>
      <c r="E17" s="181"/>
      <c r="F17" s="179"/>
      <c r="G17" s="149">
        <v>0</v>
      </c>
      <c r="H17" s="151"/>
      <c r="I17" s="149">
        <v>119593040</v>
      </c>
      <c r="J17" s="151"/>
      <c r="K17" s="182">
        <v>0</v>
      </c>
      <c r="L17" s="179"/>
      <c r="M17" s="151"/>
      <c r="N17" s="182">
        <v>119593040</v>
      </c>
      <c r="O17" s="179"/>
      <c r="P17" s="151"/>
      <c r="Q17" s="149">
        <v>0</v>
      </c>
      <c r="R17" s="151"/>
      <c r="S17" s="149">
        <v>0</v>
      </c>
      <c r="T17" s="151"/>
      <c r="U17" s="182">
        <v>0</v>
      </c>
      <c r="V17" s="179"/>
      <c r="W17" s="151"/>
      <c r="X17" s="183">
        <v>119593</v>
      </c>
      <c r="Y17" s="179"/>
      <c r="AB17" s="5" t="s">
        <v>968</v>
      </c>
      <c r="AG17" s="184"/>
      <c r="AH17" s="185"/>
    </row>
    <row r="18" spans="1:34" ht="12.75" hidden="1" customHeight="1" x14ac:dyDescent="0.25">
      <c r="A18" s="178" t="s">
        <v>1184</v>
      </c>
      <c r="B18" s="179"/>
      <c r="C18" s="180" t="s">
        <v>1185</v>
      </c>
      <c r="D18" s="181"/>
      <c r="E18" s="181"/>
      <c r="F18" s="179"/>
      <c r="G18" s="149">
        <v>0</v>
      </c>
      <c r="H18" s="151"/>
      <c r="I18" s="149">
        <v>4851732</v>
      </c>
      <c r="J18" s="151"/>
      <c r="K18" s="182">
        <v>0</v>
      </c>
      <c r="L18" s="179"/>
      <c r="M18" s="151"/>
      <c r="N18" s="182">
        <v>4851732</v>
      </c>
      <c r="O18" s="179"/>
      <c r="P18" s="151"/>
      <c r="Q18" s="149">
        <v>0</v>
      </c>
      <c r="R18" s="151"/>
      <c r="S18" s="149">
        <v>0</v>
      </c>
      <c r="T18" s="151"/>
      <c r="U18" s="182">
        <v>0</v>
      </c>
      <c r="V18" s="179"/>
      <c r="W18" s="151"/>
      <c r="X18" s="183">
        <v>4852</v>
      </c>
      <c r="Y18" s="179"/>
      <c r="AB18" s="5" t="s">
        <v>1020</v>
      </c>
      <c r="AG18" s="184"/>
      <c r="AH18" s="185"/>
    </row>
    <row r="19" spans="1:34" ht="12.75" hidden="1" customHeight="1" x14ac:dyDescent="0.25">
      <c r="A19" s="178" t="s">
        <v>35</v>
      </c>
      <c r="B19" s="179"/>
      <c r="C19" s="180" t="s">
        <v>36</v>
      </c>
      <c r="D19" s="181"/>
      <c r="E19" s="181"/>
      <c r="F19" s="179"/>
      <c r="G19" s="149">
        <v>0</v>
      </c>
      <c r="H19" s="151"/>
      <c r="I19" s="149">
        <v>72403390</v>
      </c>
      <c r="J19" s="151"/>
      <c r="K19" s="182">
        <v>0</v>
      </c>
      <c r="L19" s="179"/>
      <c r="M19" s="151"/>
      <c r="N19" s="182">
        <v>72403390</v>
      </c>
      <c r="O19" s="179"/>
      <c r="P19" s="151"/>
      <c r="Q19" s="149">
        <v>0</v>
      </c>
      <c r="R19" s="151"/>
      <c r="S19" s="149">
        <v>0</v>
      </c>
      <c r="T19" s="151"/>
      <c r="U19" s="182">
        <v>0</v>
      </c>
      <c r="V19" s="179"/>
      <c r="W19" s="151"/>
      <c r="X19" s="232">
        <v>72403</v>
      </c>
      <c r="Y19" s="222"/>
      <c r="AB19" s="5" t="s">
        <v>34</v>
      </c>
      <c r="AG19" s="184"/>
      <c r="AH19" s="185"/>
    </row>
    <row r="20" spans="1:34" ht="12.75" hidden="1" customHeight="1" x14ac:dyDescent="0.25">
      <c r="A20" s="178" t="s">
        <v>37</v>
      </c>
      <c r="B20" s="179"/>
      <c r="C20" s="180" t="s">
        <v>38</v>
      </c>
      <c r="D20" s="181"/>
      <c r="E20" s="181"/>
      <c r="F20" s="179"/>
      <c r="G20" s="149">
        <v>122706386</v>
      </c>
      <c r="H20" s="151"/>
      <c r="I20" s="149">
        <v>0</v>
      </c>
      <c r="J20" s="151"/>
      <c r="K20" s="182">
        <v>122706386</v>
      </c>
      <c r="L20" s="179"/>
      <c r="M20" s="151"/>
      <c r="N20" s="182">
        <v>0</v>
      </c>
      <c r="O20" s="179"/>
      <c r="P20" s="151"/>
      <c r="Q20" s="149">
        <v>0</v>
      </c>
      <c r="R20" s="151"/>
      <c r="S20" s="149">
        <v>0</v>
      </c>
      <c r="T20" s="151"/>
      <c r="U20" s="183">
        <v>122706</v>
      </c>
      <c r="V20" s="179"/>
      <c r="W20" s="151"/>
      <c r="X20" s="182">
        <v>0</v>
      </c>
      <c r="Y20" s="179"/>
      <c r="AB20" s="5" t="s">
        <v>39</v>
      </c>
      <c r="AG20" s="184"/>
      <c r="AH20" s="185"/>
    </row>
    <row r="21" spans="1:34" ht="12.75" hidden="1" customHeight="1" x14ac:dyDescent="0.25">
      <c r="A21" s="178" t="s">
        <v>40</v>
      </c>
      <c r="B21" s="179"/>
      <c r="C21" s="180" t="s">
        <v>41</v>
      </c>
      <c r="D21" s="181"/>
      <c r="E21" s="181"/>
      <c r="F21" s="179"/>
      <c r="G21" s="149">
        <v>15556</v>
      </c>
      <c r="H21" s="151"/>
      <c r="I21" s="149">
        <v>0</v>
      </c>
      <c r="J21" s="151"/>
      <c r="K21" s="182">
        <v>15556</v>
      </c>
      <c r="L21" s="179"/>
      <c r="M21" s="151"/>
      <c r="N21" s="182">
        <v>0</v>
      </c>
      <c r="O21" s="179"/>
      <c r="P21" s="151"/>
      <c r="Q21" s="149">
        <v>0</v>
      </c>
      <c r="R21" s="151"/>
      <c r="S21" s="149">
        <v>0</v>
      </c>
      <c r="T21" s="151"/>
      <c r="U21" s="183">
        <v>16</v>
      </c>
      <c r="V21" s="179"/>
      <c r="W21" s="151"/>
      <c r="X21" s="182">
        <v>0</v>
      </c>
      <c r="Y21" s="179"/>
      <c r="AB21" s="5" t="s">
        <v>39</v>
      </c>
      <c r="AG21" s="184"/>
      <c r="AH21" s="185"/>
    </row>
    <row r="22" spans="1:34" ht="12.75" hidden="1" customHeight="1" x14ac:dyDescent="0.25">
      <c r="A22" s="178" t="s">
        <v>43</v>
      </c>
      <c r="B22" s="179"/>
      <c r="C22" s="180" t="s">
        <v>44</v>
      </c>
      <c r="D22" s="181"/>
      <c r="E22" s="181"/>
      <c r="F22" s="179"/>
      <c r="G22" s="149">
        <v>143613</v>
      </c>
      <c r="H22" s="151"/>
      <c r="I22" s="149">
        <v>0</v>
      </c>
      <c r="J22" s="151"/>
      <c r="K22" s="182">
        <v>143613</v>
      </c>
      <c r="L22" s="179"/>
      <c r="M22" s="151"/>
      <c r="N22" s="182">
        <v>0</v>
      </c>
      <c r="O22" s="179"/>
      <c r="P22" s="151"/>
      <c r="Q22" s="149">
        <v>0</v>
      </c>
      <c r="R22" s="151"/>
      <c r="S22" s="149">
        <v>0</v>
      </c>
      <c r="T22" s="151"/>
      <c r="U22" s="183">
        <v>144</v>
      </c>
      <c r="V22" s="179"/>
      <c r="W22" s="151"/>
      <c r="X22" s="182">
        <v>0</v>
      </c>
      <c r="Y22" s="179"/>
      <c r="AB22" s="5" t="s">
        <v>39</v>
      </c>
      <c r="AG22" s="184"/>
      <c r="AH22" s="185"/>
    </row>
    <row r="23" spans="1:34" ht="12.75" hidden="1" customHeight="1" x14ac:dyDescent="0.25">
      <c r="A23" s="178" t="s">
        <v>47</v>
      </c>
      <c r="B23" s="179"/>
      <c r="C23" s="180" t="s">
        <v>48</v>
      </c>
      <c r="D23" s="181"/>
      <c r="E23" s="181"/>
      <c r="F23" s="179"/>
      <c r="G23" s="149">
        <v>2454991</v>
      </c>
      <c r="H23" s="151"/>
      <c r="I23" s="149">
        <v>0</v>
      </c>
      <c r="J23" s="151"/>
      <c r="K23" s="182">
        <v>2454991</v>
      </c>
      <c r="L23" s="179"/>
      <c r="M23" s="151"/>
      <c r="N23" s="182">
        <v>0</v>
      </c>
      <c r="O23" s="179"/>
      <c r="P23" s="151"/>
      <c r="Q23" s="149">
        <v>0</v>
      </c>
      <c r="R23" s="151"/>
      <c r="S23" s="149">
        <v>0</v>
      </c>
      <c r="T23" s="151"/>
      <c r="U23" s="183">
        <v>2455</v>
      </c>
      <c r="V23" s="179"/>
      <c r="W23" s="151"/>
      <c r="X23" s="182">
        <v>0</v>
      </c>
      <c r="Y23" s="179"/>
      <c r="AB23" s="5" t="s">
        <v>49</v>
      </c>
      <c r="AG23" s="184"/>
      <c r="AH23" s="185"/>
    </row>
    <row r="24" spans="1:34" ht="12.75" hidden="1" customHeight="1" x14ac:dyDescent="0.25">
      <c r="A24" s="178" t="s">
        <v>52</v>
      </c>
      <c r="B24" s="179"/>
      <c r="C24" s="180" t="s">
        <v>53</v>
      </c>
      <c r="D24" s="181"/>
      <c r="E24" s="181"/>
      <c r="F24" s="179"/>
      <c r="G24" s="149">
        <v>2307622</v>
      </c>
      <c r="H24" s="151"/>
      <c r="I24" s="149">
        <v>0</v>
      </c>
      <c r="J24" s="151"/>
      <c r="K24" s="182">
        <v>2307622</v>
      </c>
      <c r="L24" s="179"/>
      <c r="M24" s="151"/>
      <c r="N24" s="182">
        <v>0</v>
      </c>
      <c r="O24" s="179"/>
      <c r="P24" s="151"/>
      <c r="Q24" s="149">
        <v>0</v>
      </c>
      <c r="R24" s="151"/>
      <c r="S24" s="149">
        <v>0</v>
      </c>
      <c r="T24" s="151"/>
      <c r="U24" s="183">
        <v>2308</v>
      </c>
      <c r="V24" s="179"/>
      <c r="W24" s="151"/>
      <c r="X24" s="182">
        <v>0</v>
      </c>
      <c r="Y24" s="179"/>
      <c r="AB24" s="5" t="s">
        <v>54</v>
      </c>
      <c r="AG24" s="184"/>
      <c r="AH24" s="185"/>
    </row>
    <row r="25" spans="1:34" ht="12.75" hidden="1" customHeight="1" x14ac:dyDescent="0.25">
      <c r="A25" s="178" t="s">
        <v>57</v>
      </c>
      <c r="B25" s="179"/>
      <c r="C25" s="180" t="s">
        <v>58</v>
      </c>
      <c r="D25" s="181"/>
      <c r="E25" s="181"/>
      <c r="F25" s="179"/>
      <c r="G25" s="149">
        <v>2605923</v>
      </c>
      <c r="H25" s="151"/>
      <c r="I25" s="149">
        <v>0</v>
      </c>
      <c r="J25" s="151"/>
      <c r="K25" s="182">
        <v>2605923</v>
      </c>
      <c r="L25" s="179"/>
      <c r="M25" s="151"/>
      <c r="N25" s="182">
        <v>0</v>
      </c>
      <c r="O25" s="179"/>
      <c r="P25" s="151"/>
      <c r="Q25" s="149">
        <v>0</v>
      </c>
      <c r="R25" s="151"/>
      <c r="S25" s="149">
        <v>0</v>
      </c>
      <c r="T25" s="151"/>
      <c r="U25" s="183">
        <v>2606</v>
      </c>
      <c r="V25" s="179"/>
      <c r="W25" s="151"/>
      <c r="X25" s="182">
        <v>0</v>
      </c>
      <c r="Y25" s="179"/>
      <c r="AB25" s="5" t="s">
        <v>59</v>
      </c>
      <c r="AG25" s="184"/>
      <c r="AH25" s="185"/>
    </row>
    <row r="26" spans="1:34" ht="12.75" hidden="1" customHeight="1" x14ac:dyDescent="0.25">
      <c r="A26" s="178" t="s">
        <v>66</v>
      </c>
      <c r="B26" s="179"/>
      <c r="C26" s="180" t="s">
        <v>67</v>
      </c>
      <c r="D26" s="181"/>
      <c r="E26" s="181"/>
      <c r="F26" s="179"/>
      <c r="G26" s="149">
        <v>12177984</v>
      </c>
      <c r="H26" s="151"/>
      <c r="I26" s="149">
        <v>0</v>
      </c>
      <c r="J26" s="151"/>
      <c r="K26" s="182">
        <v>12177984</v>
      </c>
      <c r="L26" s="179"/>
      <c r="M26" s="151"/>
      <c r="N26" s="182">
        <v>0</v>
      </c>
      <c r="O26" s="179"/>
      <c r="P26" s="151"/>
      <c r="Q26" s="149">
        <v>0</v>
      </c>
      <c r="R26" s="151"/>
      <c r="S26" s="149">
        <v>0</v>
      </c>
      <c r="T26" s="151"/>
      <c r="U26" s="183">
        <v>12178</v>
      </c>
      <c r="V26" s="179"/>
      <c r="W26" s="151"/>
      <c r="X26" s="182">
        <v>0</v>
      </c>
      <c r="Y26" s="179"/>
      <c r="AB26" s="5" t="s">
        <v>65</v>
      </c>
      <c r="AG26" s="184"/>
      <c r="AH26" s="185"/>
    </row>
    <row r="27" spans="1:34" ht="12.75" hidden="1" customHeight="1" x14ac:dyDescent="0.25">
      <c r="A27" s="178" t="s">
        <v>68</v>
      </c>
      <c r="B27" s="179"/>
      <c r="C27" s="180" t="s">
        <v>69</v>
      </c>
      <c r="D27" s="181"/>
      <c r="E27" s="181"/>
      <c r="F27" s="179"/>
      <c r="G27" s="149">
        <v>2408351</v>
      </c>
      <c r="H27" s="151"/>
      <c r="I27" s="149">
        <v>0</v>
      </c>
      <c r="J27" s="151"/>
      <c r="K27" s="182">
        <v>2408351</v>
      </c>
      <c r="L27" s="179"/>
      <c r="M27" s="151"/>
      <c r="N27" s="182">
        <v>0</v>
      </c>
      <c r="O27" s="179"/>
      <c r="P27" s="151"/>
      <c r="Q27" s="149">
        <v>0</v>
      </c>
      <c r="R27" s="151"/>
      <c r="S27" s="149">
        <v>0</v>
      </c>
      <c r="T27" s="151"/>
      <c r="U27" s="183">
        <v>2408</v>
      </c>
      <c r="V27" s="179"/>
      <c r="W27" s="151"/>
      <c r="X27" s="182">
        <v>0</v>
      </c>
      <c r="Y27" s="179"/>
      <c r="AB27" s="5" t="s">
        <v>70</v>
      </c>
      <c r="AG27" s="184"/>
      <c r="AH27" s="185"/>
    </row>
    <row r="28" spans="1:34" ht="12.75" hidden="1" customHeight="1" x14ac:dyDescent="0.25">
      <c r="A28" s="178" t="s">
        <v>71</v>
      </c>
      <c r="B28" s="179"/>
      <c r="C28" s="180" t="s">
        <v>72</v>
      </c>
      <c r="D28" s="181"/>
      <c r="E28" s="181"/>
      <c r="F28" s="179"/>
      <c r="G28" s="149">
        <v>1764728</v>
      </c>
      <c r="H28" s="151"/>
      <c r="I28" s="149">
        <v>0</v>
      </c>
      <c r="J28" s="151"/>
      <c r="K28" s="182">
        <v>1764728</v>
      </c>
      <c r="L28" s="179"/>
      <c r="M28" s="151"/>
      <c r="N28" s="182">
        <v>0</v>
      </c>
      <c r="O28" s="179"/>
      <c r="P28" s="151"/>
      <c r="Q28" s="149">
        <v>0</v>
      </c>
      <c r="R28" s="151"/>
      <c r="S28" s="149">
        <v>0</v>
      </c>
      <c r="T28" s="151"/>
      <c r="U28" s="183">
        <v>1765</v>
      </c>
      <c r="V28" s="179"/>
      <c r="W28" s="151"/>
      <c r="X28" s="182">
        <v>0</v>
      </c>
      <c r="Y28" s="179"/>
      <c r="AB28" s="5" t="s">
        <v>70</v>
      </c>
      <c r="AG28" s="184"/>
      <c r="AH28" s="185"/>
    </row>
    <row r="29" spans="1:34" ht="12.75" hidden="1" customHeight="1" x14ac:dyDescent="0.25">
      <c r="A29" s="178" t="s">
        <v>73</v>
      </c>
      <c r="B29" s="179"/>
      <c r="C29" s="180" t="s">
        <v>74</v>
      </c>
      <c r="D29" s="181"/>
      <c r="E29" s="181"/>
      <c r="F29" s="179"/>
      <c r="G29" s="149">
        <v>2123234</v>
      </c>
      <c r="H29" s="151"/>
      <c r="I29" s="149">
        <v>0</v>
      </c>
      <c r="J29" s="151"/>
      <c r="K29" s="182">
        <v>2123234</v>
      </c>
      <c r="L29" s="179"/>
      <c r="M29" s="151"/>
      <c r="N29" s="182">
        <v>0</v>
      </c>
      <c r="O29" s="179"/>
      <c r="P29" s="151"/>
      <c r="Q29" s="149">
        <v>0</v>
      </c>
      <c r="R29" s="151"/>
      <c r="S29" s="149">
        <v>0</v>
      </c>
      <c r="T29" s="151"/>
      <c r="U29" s="183">
        <v>2123</v>
      </c>
      <c r="V29" s="179"/>
      <c r="W29" s="151"/>
      <c r="X29" s="182">
        <v>0</v>
      </c>
      <c r="Y29" s="179"/>
      <c r="AB29" s="5" t="s">
        <v>70</v>
      </c>
      <c r="AG29" s="184"/>
      <c r="AH29" s="185"/>
    </row>
    <row r="30" spans="1:34" s="22" customFormat="1" ht="12.75" hidden="1" customHeight="1" x14ac:dyDescent="0.25">
      <c r="A30" s="178" t="s">
        <v>75</v>
      </c>
      <c r="B30" s="179"/>
      <c r="C30" s="180" t="s">
        <v>76</v>
      </c>
      <c r="D30" s="181"/>
      <c r="E30" s="181"/>
      <c r="F30" s="179"/>
      <c r="G30" s="149">
        <v>1014788</v>
      </c>
      <c r="H30" s="151"/>
      <c r="I30" s="149">
        <v>0</v>
      </c>
      <c r="J30" s="151"/>
      <c r="K30" s="182">
        <v>1014788</v>
      </c>
      <c r="L30" s="179"/>
      <c r="M30" s="151"/>
      <c r="N30" s="182">
        <v>0</v>
      </c>
      <c r="O30" s="179"/>
      <c r="P30" s="151"/>
      <c r="Q30" s="149">
        <v>0</v>
      </c>
      <c r="R30" s="151"/>
      <c r="S30" s="149">
        <v>0</v>
      </c>
      <c r="T30" s="151"/>
      <c r="U30" s="183">
        <v>1015</v>
      </c>
      <c r="V30" s="179"/>
      <c r="W30" s="151"/>
      <c r="X30" s="182">
        <v>0</v>
      </c>
      <c r="Y30" s="179"/>
      <c r="AB30" s="5" t="s">
        <v>77</v>
      </c>
      <c r="AE30"/>
      <c r="AF30"/>
      <c r="AG30" s="184"/>
      <c r="AH30" s="185"/>
    </row>
    <row r="31" spans="1:34" ht="12.75" hidden="1" customHeight="1" x14ac:dyDescent="0.25">
      <c r="A31" s="178" t="s">
        <v>1203</v>
      </c>
      <c r="B31" s="179"/>
      <c r="C31" s="180" t="s">
        <v>1204</v>
      </c>
      <c r="D31" s="181"/>
      <c r="E31" s="181"/>
      <c r="F31" s="179"/>
      <c r="G31" s="149">
        <v>1007126</v>
      </c>
      <c r="H31" s="151"/>
      <c r="I31" s="149">
        <v>0</v>
      </c>
      <c r="J31" s="151"/>
      <c r="K31" s="182">
        <v>1007126</v>
      </c>
      <c r="L31" s="179"/>
      <c r="M31" s="151"/>
      <c r="N31" s="182">
        <v>0</v>
      </c>
      <c r="O31" s="179"/>
      <c r="P31" s="151"/>
      <c r="Q31" s="149">
        <v>0</v>
      </c>
      <c r="R31" s="151"/>
      <c r="S31" s="149">
        <v>0</v>
      </c>
      <c r="T31" s="151"/>
      <c r="U31" s="183">
        <v>1007</v>
      </c>
      <c r="V31" s="179"/>
      <c r="W31" s="151"/>
      <c r="X31" s="182">
        <v>0</v>
      </c>
      <c r="Y31" s="179"/>
      <c r="AB31" s="5" t="s">
        <v>218</v>
      </c>
      <c r="AG31" s="184"/>
      <c r="AH31" s="185"/>
    </row>
    <row r="32" spans="1:34" ht="12.75" hidden="1" customHeight="1" x14ac:dyDescent="0.25">
      <c r="A32" s="178" t="s">
        <v>78</v>
      </c>
      <c r="B32" s="179"/>
      <c r="C32" s="180" t="s">
        <v>79</v>
      </c>
      <c r="D32" s="181"/>
      <c r="E32" s="181"/>
      <c r="F32" s="179"/>
      <c r="G32" s="149">
        <v>332680</v>
      </c>
      <c r="H32" s="151"/>
      <c r="I32" s="149">
        <v>0</v>
      </c>
      <c r="J32" s="151"/>
      <c r="K32" s="182">
        <v>332680</v>
      </c>
      <c r="L32" s="179"/>
      <c r="M32" s="151"/>
      <c r="N32" s="182">
        <v>0</v>
      </c>
      <c r="O32" s="179"/>
      <c r="P32" s="151"/>
      <c r="Q32" s="149">
        <v>0</v>
      </c>
      <c r="R32" s="151"/>
      <c r="S32" s="149">
        <v>0</v>
      </c>
      <c r="T32" s="151"/>
      <c r="U32" s="183">
        <v>333</v>
      </c>
      <c r="V32" s="179"/>
      <c r="W32" s="151"/>
      <c r="X32" s="182">
        <v>0</v>
      </c>
      <c r="Y32" s="179"/>
      <c r="AB32" s="5" t="s">
        <v>80</v>
      </c>
      <c r="AG32" s="184"/>
      <c r="AH32" s="185"/>
    </row>
    <row r="33" spans="1:35" ht="12.75" hidden="1" customHeight="1" x14ac:dyDescent="0.25">
      <c r="A33" s="178" t="s">
        <v>81</v>
      </c>
      <c r="B33" s="179"/>
      <c r="C33" s="180" t="s">
        <v>82</v>
      </c>
      <c r="D33" s="181"/>
      <c r="E33" s="181"/>
      <c r="F33" s="179"/>
      <c r="G33" s="149">
        <v>83170</v>
      </c>
      <c r="H33" s="151"/>
      <c r="I33" s="149">
        <v>0</v>
      </c>
      <c r="J33" s="151"/>
      <c r="K33" s="182">
        <v>83170</v>
      </c>
      <c r="L33" s="179"/>
      <c r="M33" s="151"/>
      <c r="N33" s="182">
        <v>0</v>
      </c>
      <c r="O33" s="179"/>
      <c r="P33" s="151"/>
      <c r="Q33" s="149">
        <v>0</v>
      </c>
      <c r="R33" s="151"/>
      <c r="S33" s="149">
        <v>0</v>
      </c>
      <c r="T33" s="151"/>
      <c r="U33" s="183">
        <v>83</v>
      </c>
      <c r="V33" s="179"/>
      <c r="W33" s="151"/>
      <c r="X33" s="182">
        <v>0</v>
      </c>
      <c r="Y33" s="179"/>
      <c r="AB33" s="5" t="s">
        <v>80</v>
      </c>
      <c r="AG33" s="184"/>
      <c r="AH33" s="185"/>
    </row>
    <row r="34" spans="1:35" ht="12.75" hidden="1" customHeight="1" x14ac:dyDescent="0.25">
      <c r="A34" s="178" t="s">
        <v>83</v>
      </c>
      <c r="B34" s="179"/>
      <c r="C34" s="180" t="s">
        <v>84</v>
      </c>
      <c r="D34" s="181"/>
      <c r="E34" s="181"/>
      <c r="F34" s="179"/>
      <c r="G34" s="149">
        <v>70268</v>
      </c>
      <c r="H34" s="151"/>
      <c r="I34" s="149">
        <v>0</v>
      </c>
      <c r="J34" s="151"/>
      <c r="K34" s="182">
        <v>70268</v>
      </c>
      <c r="L34" s="179"/>
      <c r="M34" s="151"/>
      <c r="N34" s="182">
        <v>0</v>
      </c>
      <c r="O34" s="179"/>
      <c r="P34" s="151"/>
      <c r="Q34" s="149">
        <v>0</v>
      </c>
      <c r="R34" s="151"/>
      <c r="S34" s="149">
        <v>0</v>
      </c>
      <c r="T34" s="151"/>
      <c r="U34" s="183">
        <v>70</v>
      </c>
      <c r="V34" s="179"/>
      <c r="W34" s="151"/>
      <c r="X34" s="182">
        <v>0</v>
      </c>
      <c r="Y34" s="179"/>
      <c r="AB34" s="5" t="s">
        <v>419</v>
      </c>
      <c r="AG34" s="184"/>
      <c r="AH34" s="185"/>
    </row>
    <row r="35" spans="1:35" ht="12.75" hidden="1" customHeight="1" x14ac:dyDescent="0.25">
      <c r="A35" s="178" t="s">
        <v>86</v>
      </c>
      <c r="B35" s="179"/>
      <c r="C35" s="180" t="s">
        <v>38</v>
      </c>
      <c r="D35" s="181"/>
      <c r="E35" s="181"/>
      <c r="F35" s="179"/>
      <c r="G35" s="149">
        <v>29858142</v>
      </c>
      <c r="H35" s="151"/>
      <c r="I35" s="149">
        <v>0</v>
      </c>
      <c r="J35" s="151"/>
      <c r="K35" s="182">
        <v>29858142</v>
      </c>
      <c r="L35" s="179"/>
      <c r="M35" s="151"/>
      <c r="N35" s="182">
        <v>0</v>
      </c>
      <c r="O35" s="179"/>
      <c r="P35" s="151"/>
      <c r="Q35" s="149">
        <v>0</v>
      </c>
      <c r="R35" s="151"/>
      <c r="S35" s="149">
        <v>0</v>
      </c>
      <c r="T35" s="151"/>
      <c r="U35" s="183">
        <v>29858</v>
      </c>
      <c r="V35" s="179"/>
      <c r="W35" s="151"/>
      <c r="X35" s="182">
        <v>0</v>
      </c>
      <c r="Y35" s="179"/>
      <c r="AB35" s="5" t="s">
        <v>39</v>
      </c>
      <c r="AG35" s="184"/>
      <c r="AH35" s="185"/>
    </row>
    <row r="36" spans="1:35" ht="12.75" hidden="1" customHeight="1" x14ac:dyDescent="0.25">
      <c r="A36" s="178" t="s">
        <v>92</v>
      </c>
      <c r="B36" s="179"/>
      <c r="C36" s="180" t="s">
        <v>48</v>
      </c>
      <c r="D36" s="181"/>
      <c r="E36" s="181"/>
      <c r="F36" s="179"/>
      <c r="G36" s="149">
        <v>608433</v>
      </c>
      <c r="H36" s="151"/>
      <c r="I36" s="149">
        <v>0</v>
      </c>
      <c r="J36" s="151"/>
      <c r="K36" s="182">
        <v>608433</v>
      </c>
      <c r="L36" s="179"/>
      <c r="M36" s="151"/>
      <c r="N36" s="182">
        <v>0</v>
      </c>
      <c r="O36" s="179"/>
      <c r="P36" s="151"/>
      <c r="Q36" s="149">
        <v>0</v>
      </c>
      <c r="R36" s="151"/>
      <c r="S36" s="149">
        <v>0</v>
      </c>
      <c r="T36" s="151"/>
      <c r="U36" s="183">
        <v>608</v>
      </c>
      <c r="V36" s="179"/>
      <c r="W36" s="151"/>
      <c r="X36" s="182">
        <v>0</v>
      </c>
      <c r="Y36" s="179"/>
      <c r="AB36" s="5" t="s">
        <v>49</v>
      </c>
      <c r="AG36" s="184"/>
      <c r="AH36" s="185"/>
    </row>
    <row r="37" spans="1:35" ht="12.75" hidden="1" customHeight="1" x14ac:dyDescent="0.25">
      <c r="A37" s="178" t="s">
        <v>95</v>
      </c>
      <c r="B37" s="179"/>
      <c r="C37" s="180" t="s">
        <v>53</v>
      </c>
      <c r="D37" s="181"/>
      <c r="E37" s="181"/>
      <c r="F37" s="179"/>
      <c r="G37" s="149">
        <v>608433</v>
      </c>
      <c r="H37" s="151"/>
      <c r="I37" s="149">
        <v>0</v>
      </c>
      <c r="J37" s="151"/>
      <c r="K37" s="182">
        <v>608433</v>
      </c>
      <c r="L37" s="179"/>
      <c r="M37" s="151"/>
      <c r="N37" s="182">
        <v>0</v>
      </c>
      <c r="O37" s="179"/>
      <c r="P37" s="151"/>
      <c r="Q37" s="149">
        <v>0</v>
      </c>
      <c r="R37" s="151"/>
      <c r="S37" s="149">
        <v>0</v>
      </c>
      <c r="T37" s="151"/>
      <c r="U37" s="183">
        <v>608</v>
      </c>
      <c r="V37" s="179"/>
      <c r="W37" s="151"/>
      <c r="X37" s="182">
        <v>0</v>
      </c>
      <c r="Y37" s="179"/>
      <c r="AB37" s="5" t="s">
        <v>1209</v>
      </c>
      <c r="AG37" s="184"/>
      <c r="AH37" s="185"/>
    </row>
    <row r="38" spans="1:35" ht="12.75" hidden="1" customHeight="1" x14ac:dyDescent="0.25">
      <c r="A38" s="178" t="s">
        <v>107</v>
      </c>
      <c r="B38" s="179"/>
      <c r="C38" s="180" t="s">
        <v>69</v>
      </c>
      <c r="D38" s="181"/>
      <c r="E38" s="181"/>
      <c r="F38" s="179"/>
      <c r="G38" s="149">
        <v>867332</v>
      </c>
      <c r="H38" s="151"/>
      <c r="I38" s="149">
        <v>0</v>
      </c>
      <c r="J38" s="151"/>
      <c r="K38" s="182">
        <v>867332</v>
      </c>
      <c r="L38" s="179"/>
      <c r="M38" s="151"/>
      <c r="N38" s="182">
        <v>0</v>
      </c>
      <c r="O38" s="179"/>
      <c r="P38" s="151"/>
      <c r="Q38" s="149">
        <v>0</v>
      </c>
      <c r="R38" s="151"/>
      <c r="S38" s="149">
        <v>0</v>
      </c>
      <c r="T38" s="151"/>
      <c r="U38" s="183">
        <v>867</v>
      </c>
      <c r="V38" s="179"/>
      <c r="W38" s="151"/>
      <c r="X38" s="182">
        <v>0</v>
      </c>
      <c r="Y38" s="179"/>
      <c r="AB38" s="5" t="s">
        <v>70</v>
      </c>
      <c r="AG38" s="184"/>
      <c r="AH38" s="185"/>
    </row>
    <row r="39" spans="1:35" ht="12.75" hidden="1" customHeight="1" x14ac:dyDescent="0.25">
      <c r="A39" s="178" t="s">
        <v>108</v>
      </c>
      <c r="B39" s="179"/>
      <c r="C39" s="180" t="s">
        <v>72</v>
      </c>
      <c r="D39" s="181"/>
      <c r="E39" s="181"/>
      <c r="F39" s="179"/>
      <c r="G39" s="149">
        <v>379865</v>
      </c>
      <c r="H39" s="151"/>
      <c r="I39" s="149">
        <v>0</v>
      </c>
      <c r="J39" s="151"/>
      <c r="K39" s="182">
        <v>379865</v>
      </c>
      <c r="L39" s="179"/>
      <c r="M39" s="151"/>
      <c r="N39" s="182">
        <v>0</v>
      </c>
      <c r="O39" s="179"/>
      <c r="P39" s="151"/>
      <c r="Q39" s="149">
        <v>0</v>
      </c>
      <c r="R39" s="151"/>
      <c r="S39" s="149">
        <v>0</v>
      </c>
      <c r="T39" s="151"/>
      <c r="U39" s="183">
        <v>380</v>
      </c>
      <c r="V39" s="179"/>
      <c r="W39" s="151"/>
      <c r="X39" s="182">
        <v>0</v>
      </c>
      <c r="Y39" s="179"/>
      <c r="AB39" s="5" t="s">
        <v>70</v>
      </c>
      <c r="AG39" s="184"/>
      <c r="AH39" s="185"/>
    </row>
    <row r="40" spans="1:35" s="1" customFormat="1" ht="12.75" hidden="1" customHeight="1" x14ac:dyDescent="0.25">
      <c r="A40" s="178" t="s">
        <v>109</v>
      </c>
      <c r="B40" s="179"/>
      <c r="C40" s="180" t="s">
        <v>110</v>
      </c>
      <c r="D40" s="181"/>
      <c r="E40" s="181"/>
      <c r="F40" s="179"/>
      <c r="G40" s="149">
        <v>477065</v>
      </c>
      <c r="H40" s="151"/>
      <c r="I40" s="149">
        <v>0</v>
      </c>
      <c r="J40" s="151"/>
      <c r="K40" s="182">
        <v>477065</v>
      </c>
      <c r="L40" s="179"/>
      <c r="M40" s="151"/>
      <c r="N40" s="182">
        <v>0</v>
      </c>
      <c r="O40" s="179"/>
      <c r="P40" s="151"/>
      <c r="Q40" s="149">
        <v>0</v>
      </c>
      <c r="R40" s="151"/>
      <c r="S40" s="149">
        <v>0</v>
      </c>
      <c r="T40" s="151"/>
      <c r="U40" s="183">
        <v>477</v>
      </c>
      <c r="V40" s="179"/>
      <c r="W40" s="151"/>
      <c r="X40" s="182">
        <v>0</v>
      </c>
      <c r="Y40" s="179"/>
      <c r="AA40"/>
      <c r="AB40" s="5" t="s">
        <v>70</v>
      </c>
      <c r="AC40"/>
      <c r="AD40"/>
      <c r="AE40"/>
      <c r="AF40"/>
      <c r="AG40" s="184"/>
      <c r="AH40" s="185"/>
      <c r="AI40"/>
    </row>
    <row r="41" spans="1:35" s="1" customFormat="1" ht="12.75" hidden="1" customHeight="1" x14ac:dyDescent="0.25">
      <c r="A41" s="178" t="s">
        <v>112</v>
      </c>
      <c r="B41" s="179"/>
      <c r="C41" s="180" t="s">
        <v>76</v>
      </c>
      <c r="D41" s="181"/>
      <c r="E41" s="181"/>
      <c r="F41" s="179"/>
      <c r="G41" s="149">
        <v>52903</v>
      </c>
      <c r="H41" s="151"/>
      <c r="I41" s="149">
        <v>0</v>
      </c>
      <c r="J41" s="151"/>
      <c r="K41" s="182">
        <v>52903</v>
      </c>
      <c r="L41" s="179"/>
      <c r="M41" s="151"/>
      <c r="N41" s="182">
        <v>0</v>
      </c>
      <c r="O41" s="179"/>
      <c r="P41" s="151"/>
      <c r="Q41" s="149">
        <v>0</v>
      </c>
      <c r="R41" s="151"/>
      <c r="S41" s="149">
        <v>0</v>
      </c>
      <c r="T41" s="151"/>
      <c r="U41" s="183">
        <v>53</v>
      </c>
      <c r="V41" s="179"/>
      <c r="W41" s="151"/>
      <c r="X41" s="182">
        <v>0</v>
      </c>
      <c r="Y41" s="179"/>
      <c r="AB41" s="5" t="s">
        <v>77</v>
      </c>
      <c r="AE41"/>
      <c r="AF41"/>
      <c r="AG41" s="184"/>
      <c r="AH41" s="185"/>
    </row>
    <row r="42" spans="1:35" s="1" customFormat="1" ht="12.75" hidden="1" customHeight="1" x14ac:dyDescent="0.25">
      <c r="A42" s="178" t="s">
        <v>1205</v>
      </c>
      <c r="B42" s="179"/>
      <c r="C42" s="180" t="s">
        <v>416</v>
      </c>
      <c r="D42" s="181"/>
      <c r="E42" s="181"/>
      <c r="F42" s="179"/>
      <c r="G42" s="149">
        <v>230402</v>
      </c>
      <c r="H42" s="151"/>
      <c r="I42" s="149">
        <v>0</v>
      </c>
      <c r="J42" s="151"/>
      <c r="K42" s="182">
        <v>230402</v>
      </c>
      <c r="L42" s="179"/>
      <c r="M42" s="151"/>
      <c r="N42" s="182">
        <v>0</v>
      </c>
      <c r="O42" s="179"/>
      <c r="P42" s="151"/>
      <c r="Q42" s="149">
        <v>0</v>
      </c>
      <c r="R42" s="151"/>
      <c r="S42" s="149">
        <v>0</v>
      </c>
      <c r="T42" s="151"/>
      <c r="U42" s="183">
        <v>230</v>
      </c>
      <c r="V42" s="179"/>
      <c r="W42" s="151"/>
      <c r="X42" s="182">
        <v>0</v>
      </c>
      <c r="Y42" s="179"/>
      <c r="AB42" s="5" t="s">
        <v>218</v>
      </c>
      <c r="AE42"/>
      <c r="AF42"/>
      <c r="AG42" s="184"/>
      <c r="AH42" s="185"/>
    </row>
    <row r="43" spans="1:35" s="1" customFormat="1" ht="12.75" hidden="1" customHeight="1" x14ac:dyDescent="0.25">
      <c r="A43" s="178" t="s">
        <v>118</v>
      </c>
      <c r="B43" s="179"/>
      <c r="C43" s="180" t="s">
        <v>119</v>
      </c>
      <c r="D43" s="181"/>
      <c r="E43" s="181"/>
      <c r="F43" s="179"/>
      <c r="G43" s="149">
        <v>7784318</v>
      </c>
      <c r="H43" s="151"/>
      <c r="I43" s="149">
        <v>0</v>
      </c>
      <c r="J43" s="151"/>
      <c r="K43" s="182">
        <v>7784318</v>
      </c>
      <c r="L43" s="179"/>
      <c r="M43" s="151"/>
      <c r="N43" s="182">
        <v>0</v>
      </c>
      <c r="O43" s="179"/>
      <c r="P43" s="151"/>
      <c r="Q43" s="149">
        <v>0</v>
      </c>
      <c r="R43" s="151"/>
      <c r="S43" s="149">
        <v>0</v>
      </c>
      <c r="T43" s="151"/>
      <c r="U43" s="183">
        <v>7784</v>
      </c>
      <c r="V43" s="179"/>
      <c r="W43" s="151"/>
      <c r="X43" s="182">
        <v>0</v>
      </c>
      <c r="Y43" s="179"/>
      <c r="AB43" s="5" t="s">
        <v>117</v>
      </c>
      <c r="AE43"/>
      <c r="AF43"/>
      <c r="AG43" s="184"/>
      <c r="AH43" s="185"/>
    </row>
    <row r="44" spans="1:35" ht="12.75" hidden="1" customHeight="1" x14ac:dyDescent="0.25">
      <c r="A44" s="178" t="s">
        <v>122</v>
      </c>
      <c r="B44" s="179"/>
      <c r="C44" s="180" t="s">
        <v>123</v>
      </c>
      <c r="D44" s="181"/>
      <c r="E44" s="181"/>
      <c r="F44" s="179"/>
      <c r="G44" s="149">
        <v>434892</v>
      </c>
      <c r="H44" s="151"/>
      <c r="I44" s="149">
        <v>0</v>
      </c>
      <c r="J44" s="151"/>
      <c r="K44" s="182">
        <v>434892</v>
      </c>
      <c r="L44" s="179"/>
      <c r="M44" s="151"/>
      <c r="N44" s="182">
        <v>0</v>
      </c>
      <c r="O44" s="179"/>
      <c r="P44" s="151"/>
      <c r="Q44" s="149">
        <v>0</v>
      </c>
      <c r="R44" s="151"/>
      <c r="S44" s="149">
        <v>0</v>
      </c>
      <c r="T44" s="151"/>
      <c r="U44" s="183">
        <v>435</v>
      </c>
      <c r="V44" s="179"/>
      <c r="W44" s="151"/>
      <c r="X44" s="182">
        <v>0</v>
      </c>
      <c r="Y44" s="179"/>
      <c r="AA44" s="1"/>
      <c r="AB44" s="5" t="s">
        <v>120</v>
      </c>
      <c r="AC44" s="1"/>
      <c r="AD44" s="1"/>
      <c r="AG44" s="184"/>
      <c r="AH44" s="185"/>
      <c r="AI44" s="1"/>
    </row>
    <row r="45" spans="1:35" ht="12.75" hidden="1" customHeight="1" x14ac:dyDescent="0.25">
      <c r="A45" s="178" t="s">
        <v>124</v>
      </c>
      <c r="B45" s="179"/>
      <c r="C45" s="180" t="s">
        <v>125</v>
      </c>
      <c r="D45" s="181"/>
      <c r="E45" s="181"/>
      <c r="F45" s="179"/>
      <c r="G45" s="149">
        <v>1362400</v>
      </c>
      <c r="H45" s="151"/>
      <c r="I45" s="149">
        <v>0</v>
      </c>
      <c r="J45" s="151"/>
      <c r="K45" s="182">
        <v>1362400</v>
      </c>
      <c r="L45" s="179"/>
      <c r="M45" s="151"/>
      <c r="N45" s="182">
        <v>0</v>
      </c>
      <c r="O45" s="179"/>
      <c r="P45" s="151"/>
      <c r="Q45" s="149">
        <v>0</v>
      </c>
      <c r="R45" s="151"/>
      <c r="S45" s="149">
        <v>0</v>
      </c>
      <c r="T45" s="151"/>
      <c r="U45" s="183">
        <v>1362</v>
      </c>
      <c r="V45" s="179"/>
      <c r="W45" s="151"/>
      <c r="X45" s="182">
        <v>0</v>
      </c>
      <c r="Y45" s="179"/>
      <c r="AB45" s="5" t="s">
        <v>120</v>
      </c>
      <c r="AG45" s="184"/>
      <c r="AH45" s="185"/>
    </row>
    <row r="46" spans="1:35" ht="12.75" hidden="1" customHeight="1" x14ac:dyDescent="0.25">
      <c r="A46" s="178" t="s">
        <v>126</v>
      </c>
      <c r="B46" s="179"/>
      <c r="C46" s="180" t="s">
        <v>127</v>
      </c>
      <c r="D46" s="181"/>
      <c r="E46" s="181"/>
      <c r="F46" s="179"/>
      <c r="G46" s="149">
        <v>2200000</v>
      </c>
      <c r="H46" s="151"/>
      <c r="I46" s="149">
        <v>0</v>
      </c>
      <c r="J46" s="151"/>
      <c r="K46" s="182">
        <v>2200000</v>
      </c>
      <c r="L46" s="179"/>
      <c r="M46" s="151"/>
      <c r="N46" s="182">
        <v>0</v>
      </c>
      <c r="O46" s="179"/>
      <c r="P46" s="151"/>
      <c r="Q46" s="149">
        <v>0</v>
      </c>
      <c r="R46" s="151"/>
      <c r="S46" s="149">
        <v>0</v>
      </c>
      <c r="T46" s="151"/>
      <c r="U46" s="183">
        <v>2200</v>
      </c>
      <c r="V46" s="179"/>
      <c r="W46" s="151"/>
      <c r="X46" s="182">
        <v>0</v>
      </c>
      <c r="Y46" s="179"/>
      <c r="AB46" s="5" t="s">
        <v>120</v>
      </c>
      <c r="AG46" s="184"/>
      <c r="AH46" s="185"/>
    </row>
    <row r="47" spans="1:35" ht="12.75" hidden="1" customHeight="1" x14ac:dyDescent="0.25">
      <c r="A47" s="178" t="s">
        <v>1206</v>
      </c>
      <c r="B47" s="179"/>
      <c r="C47" s="180" t="s">
        <v>1207</v>
      </c>
      <c r="D47" s="181"/>
      <c r="E47" s="181"/>
      <c r="F47" s="179"/>
      <c r="G47" s="149">
        <v>128277</v>
      </c>
      <c r="H47" s="151"/>
      <c r="I47" s="149">
        <v>0</v>
      </c>
      <c r="J47" s="151"/>
      <c r="K47" s="182">
        <v>128277</v>
      </c>
      <c r="L47" s="179"/>
      <c r="M47" s="151"/>
      <c r="N47" s="182">
        <v>0</v>
      </c>
      <c r="O47" s="179"/>
      <c r="P47" s="151"/>
      <c r="Q47" s="149">
        <v>0</v>
      </c>
      <c r="R47" s="151"/>
      <c r="S47" s="149">
        <v>0</v>
      </c>
      <c r="T47" s="151"/>
      <c r="U47" s="183">
        <v>128</v>
      </c>
      <c r="V47" s="179"/>
      <c r="W47" s="151"/>
      <c r="X47" s="182">
        <v>0</v>
      </c>
      <c r="Y47" s="179"/>
      <c r="AB47" s="5" t="s">
        <v>120</v>
      </c>
      <c r="AG47" s="184"/>
      <c r="AH47" s="185"/>
    </row>
    <row r="48" spans="1:35" ht="12.75" hidden="1" customHeight="1" x14ac:dyDescent="0.25">
      <c r="A48" s="178" t="s">
        <v>128</v>
      </c>
      <c r="B48" s="179"/>
      <c r="C48" s="180" t="s">
        <v>129</v>
      </c>
      <c r="D48" s="181"/>
      <c r="E48" s="181"/>
      <c r="F48" s="179"/>
      <c r="G48" s="149">
        <v>1380000</v>
      </c>
      <c r="H48" s="151"/>
      <c r="I48" s="149">
        <v>0</v>
      </c>
      <c r="J48" s="151"/>
      <c r="K48" s="182">
        <v>1380000</v>
      </c>
      <c r="L48" s="179"/>
      <c r="M48" s="151"/>
      <c r="N48" s="182">
        <v>0</v>
      </c>
      <c r="O48" s="179"/>
      <c r="P48" s="151"/>
      <c r="Q48" s="149">
        <v>0</v>
      </c>
      <c r="R48" s="151"/>
      <c r="S48" s="149">
        <v>0</v>
      </c>
      <c r="T48" s="151"/>
      <c r="U48" s="183">
        <v>1380</v>
      </c>
      <c r="V48" s="179"/>
      <c r="W48" s="151"/>
      <c r="X48" s="182">
        <v>0</v>
      </c>
      <c r="Y48" s="179"/>
      <c r="AB48" s="5" t="s">
        <v>120</v>
      </c>
      <c r="AG48" s="184"/>
      <c r="AH48" s="185"/>
    </row>
    <row r="49" spans="1:34" ht="12.75" hidden="1" customHeight="1" x14ac:dyDescent="0.25">
      <c r="A49" s="178" t="s">
        <v>130</v>
      </c>
      <c r="B49" s="179"/>
      <c r="C49" s="180" t="s">
        <v>131</v>
      </c>
      <c r="D49" s="181"/>
      <c r="E49" s="181"/>
      <c r="F49" s="179"/>
      <c r="G49" s="149">
        <v>314400</v>
      </c>
      <c r="H49" s="151"/>
      <c r="I49" s="149">
        <v>0</v>
      </c>
      <c r="J49" s="151"/>
      <c r="K49" s="182">
        <v>314400</v>
      </c>
      <c r="L49" s="179"/>
      <c r="M49" s="151"/>
      <c r="N49" s="182">
        <v>0</v>
      </c>
      <c r="O49" s="179"/>
      <c r="P49" s="151"/>
      <c r="Q49" s="149">
        <v>0</v>
      </c>
      <c r="R49" s="151"/>
      <c r="S49" s="149">
        <v>0</v>
      </c>
      <c r="T49" s="151"/>
      <c r="U49" s="183">
        <v>314</v>
      </c>
      <c r="V49" s="179"/>
      <c r="W49" s="151"/>
      <c r="X49" s="182">
        <v>0</v>
      </c>
      <c r="Y49" s="179"/>
      <c r="AB49" s="5" t="s">
        <v>120</v>
      </c>
      <c r="AG49" s="184"/>
      <c r="AH49" s="185"/>
    </row>
    <row r="50" spans="1:34" ht="12.75" hidden="1" customHeight="1" x14ac:dyDescent="0.25">
      <c r="A50" s="178" t="s">
        <v>132</v>
      </c>
      <c r="B50" s="179"/>
      <c r="C50" s="180" t="s">
        <v>133</v>
      </c>
      <c r="D50" s="181"/>
      <c r="E50" s="181"/>
      <c r="F50" s="179"/>
      <c r="G50" s="149">
        <v>600000</v>
      </c>
      <c r="H50" s="151"/>
      <c r="I50" s="149">
        <v>0</v>
      </c>
      <c r="J50" s="151"/>
      <c r="K50" s="182">
        <v>600000</v>
      </c>
      <c r="L50" s="179"/>
      <c r="M50" s="151"/>
      <c r="N50" s="182">
        <v>0</v>
      </c>
      <c r="O50" s="179"/>
      <c r="P50" s="151"/>
      <c r="Q50" s="149">
        <v>0</v>
      </c>
      <c r="R50" s="151"/>
      <c r="S50" s="149">
        <v>0</v>
      </c>
      <c r="T50" s="151"/>
      <c r="U50" s="183">
        <v>600</v>
      </c>
      <c r="V50" s="179"/>
      <c r="W50" s="151"/>
      <c r="X50" s="182">
        <v>0</v>
      </c>
      <c r="Y50" s="179"/>
      <c r="AB50" s="5" t="s">
        <v>120</v>
      </c>
      <c r="AG50" s="184"/>
      <c r="AH50" s="185"/>
    </row>
    <row r="51" spans="1:34" ht="12.75" hidden="1" customHeight="1" x14ac:dyDescent="0.25">
      <c r="A51" s="178" t="s">
        <v>135</v>
      </c>
      <c r="B51" s="179"/>
      <c r="C51" s="180" t="s">
        <v>136</v>
      </c>
      <c r="D51" s="181"/>
      <c r="E51" s="181"/>
      <c r="F51" s="179"/>
      <c r="G51" s="149">
        <v>525261</v>
      </c>
      <c r="H51" s="151"/>
      <c r="I51" s="149">
        <v>0</v>
      </c>
      <c r="J51" s="151"/>
      <c r="K51" s="182">
        <v>525261</v>
      </c>
      <c r="L51" s="179"/>
      <c r="M51" s="151"/>
      <c r="N51" s="182">
        <v>0</v>
      </c>
      <c r="O51" s="179"/>
      <c r="P51" s="151"/>
      <c r="Q51" s="149">
        <v>0</v>
      </c>
      <c r="R51" s="151"/>
      <c r="S51" s="149">
        <v>0</v>
      </c>
      <c r="T51" s="151"/>
      <c r="U51" s="183">
        <v>525</v>
      </c>
      <c r="V51" s="179"/>
      <c r="W51" s="151"/>
      <c r="X51" s="182">
        <v>0</v>
      </c>
      <c r="Y51" s="179"/>
      <c r="AB51" s="5" t="s">
        <v>134</v>
      </c>
      <c r="AG51" s="184"/>
      <c r="AH51" s="185"/>
    </row>
    <row r="52" spans="1:34" ht="12.75" hidden="1" customHeight="1" x14ac:dyDescent="0.25">
      <c r="A52" s="178" t="s">
        <v>138</v>
      </c>
      <c r="B52" s="179"/>
      <c r="C52" s="180" t="s">
        <v>139</v>
      </c>
      <c r="D52" s="181"/>
      <c r="E52" s="181"/>
      <c r="F52" s="179"/>
      <c r="G52" s="149">
        <v>1107943</v>
      </c>
      <c r="H52" s="151"/>
      <c r="I52" s="149">
        <v>0</v>
      </c>
      <c r="J52" s="151"/>
      <c r="K52" s="182">
        <v>1107943</v>
      </c>
      <c r="L52" s="179"/>
      <c r="M52" s="151"/>
      <c r="N52" s="182">
        <v>0</v>
      </c>
      <c r="O52" s="179"/>
      <c r="P52" s="151"/>
      <c r="Q52" s="149">
        <v>0</v>
      </c>
      <c r="R52" s="151"/>
      <c r="S52" s="149">
        <v>0</v>
      </c>
      <c r="T52" s="151"/>
      <c r="U52" s="183">
        <v>1108</v>
      </c>
      <c r="V52" s="179"/>
      <c r="W52" s="151"/>
      <c r="X52" s="182">
        <v>0</v>
      </c>
      <c r="Y52" s="179"/>
      <c r="AB52" s="5" t="s">
        <v>137</v>
      </c>
      <c r="AG52" s="184"/>
      <c r="AH52" s="185"/>
    </row>
    <row r="53" spans="1:34" ht="12.75" hidden="1" customHeight="1" x14ac:dyDescent="0.25">
      <c r="A53" s="178" t="s">
        <v>145</v>
      </c>
      <c r="B53" s="179"/>
      <c r="C53" s="180" t="s">
        <v>146</v>
      </c>
      <c r="D53" s="181"/>
      <c r="E53" s="181"/>
      <c r="F53" s="179"/>
      <c r="G53" s="149">
        <v>1601533</v>
      </c>
      <c r="H53" s="151"/>
      <c r="I53" s="149">
        <v>0</v>
      </c>
      <c r="J53" s="151"/>
      <c r="K53" s="182">
        <v>1601533</v>
      </c>
      <c r="L53" s="179"/>
      <c r="M53" s="151"/>
      <c r="N53" s="182">
        <v>0</v>
      </c>
      <c r="O53" s="179"/>
      <c r="P53" s="151"/>
      <c r="Q53" s="149">
        <v>0</v>
      </c>
      <c r="R53" s="151"/>
      <c r="S53" s="149">
        <v>0</v>
      </c>
      <c r="T53" s="151"/>
      <c r="U53" s="183">
        <v>1602</v>
      </c>
      <c r="V53" s="179"/>
      <c r="W53" s="151"/>
      <c r="X53" s="182">
        <v>0</v>
      </c>
      <c r="Y53" s="179"/>
      <c r="AB53" s="5" t="s">
        <v>147</v>
      </c>
      <c r="AG53" s="184"/>
      <c r="AH53" s="185"/>
    </row>
    <row r="54" spans="1:34" ht="12.75" hidden="1" customHeight="1" x14ac:dyDescent="0.25">
      <c r="A54" s="178" t="s">
        <v>153</v>
      </c>
      <c r="B54" s="179"/>
      <c r="C54" s="180" t="s">
        <v>154</v>
      </c>
      <c r="D54" s="181"/>
      <c r="E54" s="181"/>
      <c r="F54" s="179"/>
      <c r="G54" s="149">
        <v>1508679</v>
      </c>
      <c r="H54" s="151"/>
      <c r="I54" s="149">
        <v>0</v>
      </c>
      <c r="J54" s="151"/>
      <c r="K54" s="182">
        <v>1508679</v>
      </c>
      <c r="L54" s="179"/>
      <c r="M54" s="151"/>
      <c r="N54" s="182">
        <v>0</v>
      </c>
      <c r="O54" s="179"/>
      <c r="P54" s="151"/>
      <c r="Q54" s="149">
        <v>0</v>
      </c>
      <c r="R54" s="151"/>
      <c r="S54" s="149">
        <v>0</v>
      </c>
      <c r="T54" s="151"/>
      <c r="U54" s="183">
        <v>1509</v>
      </c>
      <c r="V54" s="179"/>
      <c r="W54" s="151"/>
      <c r="X54" s="182">
        <v>0</v>
      </c>
      <c r="Y54" s="179"/>
      <c r="AB54" s="5" t="s">
        <v>155</v>
      </c>
      <c r="AG54" s="184"/>
      <c r="AH54" s="185"/>
    </row>
    <row r="55" spans="1:34" ht="12.75" hidden="1" customHeight="1" x14ac:dyDescent="0.25">
      <c r="A55" s="178" t="s">
        <v>1181</v>
      </c>
      <c r="B55" s="179"/>
      <c r="C55" s="180" t="s">
        <v>1182</v>
      </c>
      <c r="D55" s="181"/>
      <c r="E55" s="181"/>
      <c r="F55" s="179"/>
      <c r="G55" s="149">
        <v>545644</v>
      </c>
      <c r="H55" s="151"/>
      <c r="I55" s="149">
        <v>0</v>
      </c>
      <c r="J55" s="151"/>
      <c r="K55" s="182">
        <v>545644</v>
      </c>
      <c r="L55" s="179"/>
      <c r="M55" s="151"/>
      <c r="N55" s="182">
        <v>0</v>
      </c>
      <c r="O55" s="179"/>
      <c r="P55" s="151"/>
      <c r="Q55" s="149">
        <v>0</v>
      </c>
      <c r="R55" s="151"/>
      <c r="S55" s="149">
        <v>0</v>
      </c>
      <c r="T55" s="151"/>
      <c r="U55" s="183">
        <v>546</v>
      </c>
      <c r="V55" s="179"/>
      <c r="W55" s="151"/>
      <c r="X55" s="182">
        <v>0</v>
      </c>
      <c r="Y55" s="179"/>
      <c r="AB55" s="5" t="s">
        <v>156</v>
      </c>
      <c r="AG55" s="184"/>
      <c r="AH55" s="185"/>
    </row>
    <row r="56" spans="1:34" ht="12.75" hidden="1" customHeight="1" x14ac:dyDescent="0.25">
      <c r="A56" s="178" t="s">
        <v>157</v>
      </c>
      <c r="B56" s="179"/>
      <c r="C56" s="180" t="s">
        <v>158</v>
      </c>
      <c r="D56" s="181"/>
      <c r="E56" s="181"/>
      <c r="F56" s="179"/>
      <c r="G56" s="149">
        <v>502946</v>
      </c>
      <c r="H56" s="151"/>
      <c r="I56" s="149">
        <v>0</v>
      </c>
      <c r="J56" s="151"/>
      <c r="K56" s="182">
        <v>502946</v>
      </c>
      <c r="L56" s="179"/>
      <c r="M56" s="151"/>
      <c r="N56" s="182">
        <v>0</v>
      </c>
      <c r="O56" s="179"/>
      <c r="P56" s="151"/>
      <c r="Q56" s="149">
        <v>0</v>
      </c>
      <c r="R56" s="151"/>
      <c r="S56" s="149">
        <v>0</v>
      </c>
      <c r="T56" s="151"/>
      <c r="U56" s="183">
        <v>503</v>
      </c>
      <c r="V56" s="179"/>
      <c r="W56" s="151"/>
      <c r="X56" s="182">
        <v>0</v>
      </c>
      <c r="Y56" s="179"/>
      <c r="AB56" s="5" t="s">
        <v>159</v>
      </c>
      <c r="AG56" s="184"/>
      <c r="AH56" s="185"/>
    </row>
    <row r="57" spans="1:34" ht="12.75" hidden="1" customHeight="1" x14ac:dyDescent="0.25">
      <c r="A57" s="178" t="s">
        <v>160</v>
      </c>
      <c r="B57" s="179"/>
      <c r="C57" s="180" t="s">
        <v>161</v>
      </c>
      <c r="D57" s="181"/>
      <c r="E57" s="181"/>
      <c r="F57" s="179"/>
      <c r="G57" s="149">
        <v>319210</v>
      </c>
      <c r="H57" s="151"/>
      <c r="I57" s="149">
        <v>0</v>
      </c>
      <c r="J57" s="151"/>
      <c r="K57" s="182">
        <v>319210</v>
      </c>
      <c r="L57" s="179"/>
      <c r="M57" s="151"/>
      <c r="N57" s="182">
        <v>0</v>
      </c>
      <c r="O57" s="179"/>
      <c r="P57" s="151"/>
      <c r="Q57" s="149">
        <v>0</v>
      </c>
      <c r="R57" s="151"/>
      <c r="S57" s="149">
        <v>0</v>
      </c>
      <c r="T57" s="151"/>
      <c r="U57" s="183">
        <v>319</v>
      </c>
      <c r="V57" s="179"/>
      <c r="W57" s="151"/>
      <c r="X57" s="182">
        <v>0</v>
      </c>
      <c r="Y57" s="179"/>
      <c r="AB57" s="5" t="s">
        <v>162</v>
      </c>
      <c r="AG57" s="184"/>
      <c r="AH57" s="185"/>
    </row>
    <row r="58" spans="1:34" ht="12.75" hidden="1" customHeight="1" x14ac:dyDescent="0.25">
      <c r="A58" s="178" t="s">
        <v>1186</v>
      </c>
      <c r="B58" s="179"/>
      <c r="C58" s="180" t="s">
        <v>600</v>
      </c>
      <c r="D58" s="181"/>
      <c r="E58" s="181"/>
      <c r="F58" s="179"/>
      <c r="G58" s="149">
        <v>416293</v>
      </c>
      <c r="H58" s="151"/>
      <c r="I58" s="149">
        <v>0</v>
      </c>
      <c r="J58" s="151"/>
      <c r="K58" s="182">
        <v>416293</v>
      </c>
      <c r="L58" s="179"/>
      <c r="M58" s="151"/>
      <c r="N58" s="182">
        <v>0</v>
      </c>
      <c r="O58" s="179"/>
      <c r="P58" s="151"/>
      <c r="Q58" s="149">
        <v>0</v>
      </c>
      <c r="R58" s="151"/>
      <c r="S58" s="149">
        <v>0</v>
      </c>
      <c r="T58" s="151"/>
      <c r="U58" s="183">
        <v>416</v>
      </c>
      <c r="V58" s="179"/>
      <c r="W58" s="151"/>
      <c r="X58" s="182">
        <v>0</v>
      </c>
      <c r="Y58" s="179"/>
      <c r="AB58" s="5" t="s">
        <v>599</v>
      </c>
      <c r="AG58" s="184"/>
      <c r="AH58" s="185"/>
    </row>
    <row r="59" spans="1:34" ht="12.75" hidden="1" customHeight="1" x14ac:dyDescent="0.25">
      <c r="A59" s="178" t="s">
        <v>165</v>
      </c>
      <c r="B59" s="179"/>
      <c r="C59" s="180" t="s">
        <v>166</v>
      </c>
      <c r="D59" s="181"/>
      <c r="E59" s="181"/>
      <c r="F59" s="179"/>
      <c r="G59" s="149">
        <v>603928</v>
      </c>
      <c r="H59" s="151"/>
      <c r="I59" s="149">
        <v>0</v>
      </c>
      <c r="J59" s="151"/>
      <c r="K59" s="182">
        <v>603928</v>
      </c>
      <c r="L59" s="179"/>
      <c r="M59" s="151"/>
      <c r="N59" s="182">
        <v>0</v>
      </c>
      <c r="O59" s="179"/>
      <c r="P59" s="151"/>
      <c r="Q59" s="149">
        <v>0</v>
      </c>
      <c r="R59" s="151"/>
      <c r="S59" s="149">
        <v>0</v>
      </c>
      <c r="T59" s="151"/>
      <c r="U59" s="183">
        <v>604</v>
      </c>
      <c r="V59" s="179"/>
      <c r="W59" s="151"/>
      <c r="X59" s="182">
        <v>0</v>
      </c>
      <c r="Y59" s="179"/>
      <c r="AB59" s="5" t="s">
        <v>167</v>
      </c>
      <c r="AG59" s="184"/>
      <c r="AH59" s="185"/>
    </row>
    <row r="60" spans="1:34" ht="12.75" hidden="1" customHeight="1" x14ac:dyDescent="0.25">
      <c r="A60" s="178" t="s">
        <v>168</v>
      </c>
      <c r="B60" s="179"/>
      <c r="C60" s="180" t="s">
        <v>169</v>
      </c>
      <c r="D60" s="181"/>
      <c r="E60" s="181"/>
      <c r="F60" s="179"/>
      <c r="G60" s="149">
        <v>3071703</v>
      </c>
      <c r="H60" s="151"/>
      <c r="I60" s="149">
        <v>0</v>
      </c>
      <c r="J60" s="151"/>
      <c r="K60" s="182">
        <v>3071703</v>
      </c>
      <c r="L60" s="179"/>
      <c r="M60" s="151"/>
      <c r="N60" s="182">
        <v>0</v>
      </c>
      <c r="O60" s="179"/>
      <c r="P60" s="151"/>
      <c r="Q60" s="149">
        <v>0</v>
      </c>
      <c r="R60" s="151"/>
      <c r="S60" s="149">
        <v>0</v>
      </c>
      <c r="T60" s="151"/>
      <c r="U60" s="183">
        <v>3072</v>
      </c>
      <c r="V60" s="179"/>
      <c r="W60" s="151"/>
      <c r="X60" s="182">
        <v>0</v>
      </c>
      <c r="Y60" s="179"/>
      <c r="AB60" s="5" t="s">
        <v>170</v>
      </c>
      <c r="AG60" s="184"/>
      <c r="AH60" s="185"/>
    </row>
    <row r="61" spans="1:34" ht="12.75" hidden="1" customHeight="1" x14ac:dyDescent="0.25">
      <c r="A61" s="178" t="s">
        <v>176</v>
      </c>
      <c r="B61" s="179"/>
      <c r="C61" s="180" t="s">
        <v>177</v>
      </c>
      <c r="D61" s="181"/>
      <c r="E61" s="181"/>
      <c r="F61" s="179"/>
      <c r="G61" s="149">
        <v>1267411</v>
      </c>
      <c r="H61" s="151"/>
      <c r="I61" s="149">
        <v>0</v>
      </c>
      <c r="J61" s="151"/>
      <c r="K61" s="182">
        <v>1267411</v>
      </c>
      <c r="L61" s="179"/>
      <c r="M61" s="151"/>
      <c r="N61" s="182">
        <v>0</v>
      </c>
      <c r="O61" s="179"/>
      <c r="P61" s="151"/>
      <c r="Q61" s="149">
        <v>0</v>
      </c>
      <c r="R61" s="151"/>
      <c r="S61" s="149">
        <v>0</v>
      </c>
      <c r="T61" s="151"/>
      <c r="U61" s="183">
        <v>1267</v>
      </c>
      <c r="V61" s="179"/>
      <c r="W61" s="151"/>
      <c r="X61" s="182">
        <v>0</v>
      </c>
      <c r="Y61" s="179"/>
      <c r="AB61" s="5" t="s">
        <v>178</v>
      </c>
      <c r="AG61" s="184"/>
      <c r="AH61" s="185"/>
    </row>
    <row r="62" spans="1:34" ht="12.75" hidden="1" customHeight="1" x14ac:dyDescent="0.25">
      <c r="A62" s="178" t="s">
        <v>180</v>
      </c>
      <c r="B62" s="179"/>
      <c r="C62" s="180" t="s">
        <v>181</v>
      </c>
      <c r="D62" s="181"/>
      <c r="E62" s="181"/>
      <c r="F62" s="179"/>
      <c r="G62" s="149">
        <v>267409</v>
      </c>
      <c r="H62" s="151"/>
      <c r="I62" s="149">
        <v>0</v>
      </c>
      <c r="J62" s="151"/>
      <c r="K62" s="182">
        <v>267409</v>
      </c>
      <c r="L62" s="179"/>
      <c r="M62" s="151"/>
      <c r="N62" s="182">
        <v>0</v>
      </c>
      <c r="O62" s="179"/>
      <c r="P62" s="151"/>
      <c r="Q62" s="149">
        <v>0</v>
      </c>
      <c r="R62" s="151"/>
      <c r="S62" s="149">
        <v>0</v>
      </c>
      <c r="T62" s="151"/>
      <c r="U62" s="183">
        <v>267</v>
      </c>
      <c r="V62" s="179"/>
      <c r="W62" s="151"/>
      <c r="X62" s="182">
        <v>0</v>
      </c>
      <c r="Y62" s="179"/>
      <c r="AB62" s="5" t="s">
        <v>182</v>
      </c>
      <c r="AG62" s="184"/>
      <c r="AH62" s="185"/>
    </row>
    <row r="63" spans="1:34" ht="12.75" hidden="1" customHeight="1" x14ac:dyDescent="0.25">
      <c r="A63" s="178" t="s">
        <v>183</v>
      </c>
      <c r="B63" s="179"/>
      <c r="C63" s="180" t="s">
        <v>184</v>
      </c>
      <c r="D63" s="181"/>
      <c r="E63" s="181"/>
      <c r="F63" s="179"/>
      <c r="G63" s="149">
        <v>7650000</v>
      </c>
      <c r="H63" s="151"/>
      <c r="I63" s="149">
        <v>0</v>
      </c>
      <c r="J63" s="151"/>
      <c r="K63" s="182">
        <v>7650000</v>
      </c>
      <c r="L63" s="179"/>
      <c r="M63" s="151"/>
      <c r="N63" s="182">
        <v>0</v>
      </c>
      <c r="O63" s="179"/>
      <c r="P63" s="151"/>
      <c r="Q63" s="149">
        <v>0</v>
      </c>
      <c r="R63" s="151"/>
      <c r="S63" s="149">
        <v>0</v>
      </c>
      <c r="T63" s="151"/>
      <c r="U63" s="183">
        <v>7650</v>
      </c>
      <c r="V63" s="179"/>
      <c r="W63" s="151"/>
      <c r="X63" s="182">
        <v>0</v>
      </c>
      <c r="Y63" s="179"/>
      <c r="AB63" s="5" t="s">
        <v>185</v>
      </c>
      <c r="AG63" s="184"/>
      <c r="AH63" s="185"/>
    </row>
    <row r="64" spans="1:34" ht="12.75" hidden="1" customHeight="1" x14ac:dyDescent="0.25">
      <c r="A64" s="178" t="s">
        <v>188</v>
      </c>
      <c r="B64" s="179"/>
      <c r="C64" s="180" t="s">
        <v>189</v>
      </c>
      <c r="D64" s="181"/>
      <c r="E64" s="181"/>
      <c r="F64" s="179"/>
      <c r="G64" s="149">
        <v>1291491</v>
      </c>
      <c r="H64" s="151"/>
      <c r="I64" s="149">
        <v>0</v>
      </c>
      <c r="J64" s="151"/>
      <c r="K64" s="182">
        <v>1291491</v>
      </c>
      <c r="L64" s="179"/>
      <c r="M64" s="151"/>
      <c r="N64" s="182">
        <v>0</v>
      </c>
      <c r="O64" s="179"/>
      <c r="P64" s="151"/>
      <c r="Q64" s="149">
        <v>0</v>
      </c>
      <c r="R64" s="151"/>
      <c r="S64" s="149">
        <v>0</v>
      </c>
      <c r="T64" s="151"/>
      <c r="U64" s="183">
        <v>1291</v>
      </c>
      <c r="V64" s="179"/>
      <c r="W64" s="151"/>
      <c r="X64" s="182">
        <v>0</v>
      </c>
      <c r="Y64" s="179"/>
      <c r="AB64" s="5" t="s">
        <v>190</v>
      </c>
      <c r="AG64" s="184"/>
      <c r="AH64" s="185"/>
    </row>
    <row r="65" spans="1:34" ht="12.75" hidden="1" customHeight="1" x14ac:dyDescent="0.25">
      <c r="A65" s="178" t="s">
        <v>191</v>
      </c>
      <c r="B65" s="179"/>
      <c r="C65" s="180" t="s">
        <v>192</v>
      </c>
      <c r="D65" s="181"/>
      <c r="E65" s="181"/>
      <c r="F65" s="179"/>
      <c r="G65" s="149">
        <v>490</v>
      </c>
      <c r="H65" s="151"/>
      <c r="I65" s="149">
        <v>0</v>
      </c>
      <c r="J65" s="151"/>
      <c r="K65" s="182">
        <v>490</v>
      </c>
      <c r="L65" s="179"/>
      <c r="M65" s="151"/>
      <c r="N65" s="182">
        <v>0</v>
      </c>
      <c r="O65" s="179"/>
      <c r="P65" s="151"/>
      <c r="Q65" s="149">
        <v>0</v>
      </c>
      <c r="R65" s="151"/>
      <c r="S65" s="149">
        <v>0</v>
      </c>
      <c r="T65" s="151"/>
      <c r="U65" s="183">
        <v>0</v>
      </c>
      <c r="V65" s="179"/>
      <c r="W65" s="151"/>
      <c r="X65" s="182">
        <v>0</v>
      </c>
      <c r="Y65" s="179"/>
      <c r="AB65" s="5" t="s">
        <v>193</v>
      </c>
      <c r="AG65" s="184"/>
      <c r="AH65" s="185"/>
    </row>
    <row r="66" spans="1:34" ht="12.75" hidden="1" customHeight="1" x14ac:dyDescent="0.25">
      <c r="A66" s="178" t="s">
        <v>196</v>
      </c>
      <c r="B66" s="179"/>
      <c r="C66" s="180" t="s">
        <v>197</v>
      </c>
      <c r="D66" s="181"/>
      <c r="E66" s="181"/>
      <c r="F66" s="179"/>
      <c r="G66" s="149">
        <v>631240</v>
      </c>
      <c r="H66" s="151"/>
      <c r="I66" s="149">
        <v>0</v>
      </c>
      <c r="J66" s="151"/>
      <c r="K66" s="182">
        <v>631240</v>
      </c>
      <c r="L66" s="179"/>
      <c r="M66" s="151"/>
      <c r="N66" s="182">
        <v>0</v>
      </c>
      <c r="O66" s="179"/>
      <c r="P66" s="151"/>
      <c r="Q66" s="149">
        <v>0</v>
      </c>
      <c r="R66" s="151"/>
      <c r="S66" s="149">
        <v>0</v>
      </c>
      <c r="T66" s="151"/>
      <c r="U66" s="183">
        <v>631</v>
      </c>
      <c r="V66" s="179"/>
      <c r="W66" s="151"/>
      <c r="X66" s="182">
        <v>0</v>
      </c>
      <c r="Y66" s="179"/>
      <c r="AB66" s="5" t="s">
        <v>198</v>
      </c>
      <c r="AG66" s="184"/>
      <c r="AH66" s="185"/>
    </row>
    <row r="67" spans="1:34" ht="12.75" hidden="1" customHeight="1" x14ac:dyDescent="0.25">
      <c r="A67" s="178" t="s">
        <v>201</v>
      </c>
      <c r="B67" s="179"/>
      <c r="C67" s="180" t="s">
        <v>202</v>
      </c>
      <c r="D67" s="181"/>
      <c r="E67" s="181"/>
      <c r="F67" s="179"/>
      <c r="G67" s="149">
        <v>18866285</v>
      </c>
      <c r="H67" s="151"/>
      <c r="I67" s="149">
        <v>0</v>
      </c>
      <c r="J67" s="151"/>
      <c r="K67" s="182">
        <v>18866285</v>
      </c>
      <c r="L67" s="179"/>
      <c r="M67" s="151"/>
      <c r="N67" s="182">
        <v>0</v>
      </c>
      <c r="O67" s="179"/>
      <c r="P67" s="151"/>
      <c r="Q67" s="149">
        <v>0</v>
      </c>
      <c r="R67" s="151"/>
      <c r="S67" s="149">
        <v>0</v>
      </c>
      <c r="T67" s="151"/>
      <c r="U67" s="183">
        <v>18866</v>
      </c>
      <c r="V67" s="179"/>
      <c r="W67" s="151"/>
      <c r="X67" s="182">
        <v>0</v>
      </c>
      <c r="Y67" s="179"/>
      <c r="AB67" s="5" t="s">
        <v>203</v>
      </c>
      <c r="AG67" s="184"/>
      <c r="AH67" s="185"/>
    </row>
    <row r="68" spans="1:34" s="151" customFormat="1" ht="12.75" hidden="1" customHeight="1" x14ac:dyDescent="0.25">
      <c r="A68" s="178" t="s">
        <v>210</v>
      </c>
      <c r="B68" s="179"/>
      <c r="C68" s="180" t="s">
        <v>211</v>
      </c>
      <c r="D68" s="181"/>
      <c r="E68" s="181"/>
      <c r="F68" s="179"/>
      <c r="G68" s="149">
        <v>1374000</v>
      </c>
      <c r="I68" s="149">
        <v>0</v>
      </c>
      <c r="K68" s="182">
        <v>1374000</v>
      </c>
      <c r="L68" s="179"/>
      <c r="N68" s="182">
        <v>0</v>
      </c>
      <c r="O68" s="179"/>
      <c r="Q68" s="149">
        <v>0</v>
      </c>
      <c r="S68" s="149">
        <v>0</v>
      </c>
      <c r="U68" s="183">
        <v>1374</v>
      </c>
      <c r="V68" s="179"/>
      <c r="X68" s="182">
        <v>0</v>
      </c>
      <c r="Y68" s="179"/>
      <c r="AB68" s="5" t="s">
        <v>212</v>
      </c>
      <c r="AG68" s="184"/>
      <c r="AH68" s="185"/>
    </row>
    <row r="69" spans="1:34" s="151" customFormat="1" ht="12.75" hidden="1" customHeight="1" x14ac:dyDescent="0.25">
      <c r="A69" s="178" t="s">
        <v>1187</v>
      </c>
      <c r="B69" s="179"/>
      <c r="C69" s="180" t="s">
        <v>1188</v>
      </c>
      <c r="D69" s="181"/>
      <c r="E69" s="181"/>
      <c r="F69" s="179"/>
      <c r="G69" s="149">
        <v>1119874</v>
      </c>
      <c r="I69" s="149">
        <v>0</v>
      </c>
      <c r="K69" s="182">
        <v>1119874</v>
      </c>
      <c r="L69" s="179"/>
      <c r="N69" s="182">
        <v>0</v>
      </c>
      <c r="O69" s="179"/>
      <c r="Q69" s="149">
        <v>0</v>
      </c>
      <c r="S69" s="149">
        <v>0</v>
      </c>
      <c r="U69" s="183">
        <v>1120</v>
      </c>
      <c r="V69" s="179"/>
      <c r="X69" s="182">
        <v>0</v>
      </c>
      <c r="Y69" s="179"/>
      <c r="AB69" s="5" t="s">
        <v>214</v>
      </c>
      <c r="AG69" s="184"/>
      <c r="AH69" s="185"/>
    </row>
    <row r="70" spans="1:34" s="151" customFormat="1" ht="12.75" customHeight="1" x14ac:dyDescent="0.25">
      <c r="A70" s="178" t="s">
        <v>216</v>
      </c>
      <c r="B70" s="179"/>
      <c r="C70" s="180" t="s">
        <v>217</v>
      </c>
      <c r="D70" s="181"/>
      <c r="E70" s="181"/>
      <c r="F70" s="179"/>
      <c r="G70" s="149">
        <v>818269</v>
      </c>
      <c r="I70" s="149">
        <v>0</v>
      </c>
      <c r="K70" s="182">
        <v>818269</v>
      </c>
      <c r="L70" s="179"/>
      <c r="N70" s="182">
        <v>0</v>
      </c>
      <c r="O70" s="179"/>
      <c r="Q70" s="149">
        <v>0</v>
      </c>
      <c r="S70" s="149">
        <v>0</v>
      </c>
      <c r="U70" s="183">
        <v>818</v>
      </c>
      <c r="V70" s="179"/>
      <c r="X70" s="182">
        <v>0</v>
      </c>
      <c r="Y70" s="179"/>
      <c r="AB70" s="5" t="s">
        <v>215</v>
      </c>
      <c r="AG70" s="184"/>
      <c r="AH70" s="185"/>
    </row>
    <row r="71" spans="1:34" ht="12.75" hidden="1" customHeight="1" x14ac:dyDescent="0.25">
      <c r="A71" s="8"/>
      <c r="B71" s="7"/>
      <c r="C71" s="9"/>
      <c r="D71" s="10"/>
      <c r="E71" s="10"/>
      <c r="F71" s="7"/>
      <c r="G71" s="4"/>
      <c r="I71" s="4"/>
      <c r="K71" s="4"/>
      <c r="L71" s="7"/>
      <c r="N71" s="4"/>
      <c r="O71" s="7"/>
      <c r="Q71" s="4"/>
      <c r="S71" s="4"/>
      <c r="U71" s="11"/>
      <c r="V71" s="7"/>
      <c r="X71" s="4"/>
      <c r="Y71" s="7"/>
      <c r="AB71" s="5">
        <v>0</v>
      </c>
      <c r="AE71" s="21"/>
      <c r="AG71" s="12"/>
      <c r="AH71" s="17"/>
    </row>
    <row r="72" spans="1:34" ht="12.75" hidden="1" customHeight="1" x14ac:dyDescent="0.25">
      <c r="A72" s="8"/>
      <c r="B72" s="7"/>
      <c r="C72" s="9"/>
      <c r="D72" s="10"/>
      <c r="E72" s="10"/>
      <c r="F72" s="7"/>
      <c r="G72" s="4"/>
      <c r="I72" s="4"/>
      <c r="K72" s="4"/>
      <c r="L72" s="7"/>
      <c r="N72" s="4"/>
      <c r="O72" s="7"/>
      <c r="Q72" s="4"/>
      <c r="S72" s="4"/>
      <c r="U72" s="11"/>
      <c r="V72" s="7"/>
      <c r="X72" s="4"/>
      <c r="Y72" s="7"/>
      <c r="AB72" s="5">
        <v>0</v>
      </c>
      <c r="AE72" s="21"/>
      <c r="AG72" s="12"/>
      <c r="AH72" s="17"/>
    </row>
    <row r="73" spans="1:34" ht="12.75" hidden="1" customHeight="1" x14ac:dyDescent="0.25">
      <c r="A73" s="8"/>
      <c r="B73" s="7"/>
      <c r="C73" s="9"/>
      <c r="D73" s="10"/>
      <c r="E73" s="10"/>
      <c r="F73" s="7"/>
      <c r="G73" s="4"/>
      <c r="I73" s="4"/>
      <c r="K73" s="4"/>
      <c r="L73" s="7"/>
      <c r="N73" s="4"/>
      <c r="O73" s="7"/>
      <c r="Q73" s="4"/>
      <c r="S73" s="4"/>
      <c r="U73" s="11"/>
      <c r="V73" s="7"/>
      <c r="X73" s="4"/>
      <c r="Y73" s="7"/>
      <c r="AB73" s="5">
        <v>0</v>
      </c>
      <c r="AE73" s="21"/>
      <c r="AG73" s="12"/>
      <c r="AH73" s="17"/>
    </row>
    <row r="74" spans="1:34" ht="12.75" hidden="1" customHeight="1" x14ac:dyDescent="0.25">
      <c r="A74" s="186" t="s">
        <v>135</v>
      </c>
      <c r="B74" s="187"/>
      <c r="C74" s="188" t="s">
        <v>136</v>
      </c>
      <c r="D74" s="189"/>
      <c r="E74" s="189"/>
      <c r="F74" s="187"/>
      <c r="G74" s="157">
        <v>1656116</v>
      </c>
      <c r="H74" s="156"/>
      <c r="I74" s="157">
        <v>0</v>
      </c>
      <c r="J74" s="156"/>
      <c r="K74" s="190">
        <v>1656116</v>
      </c>
      <c r="L74" s="187"/>
      <c r="M74" s="156"/>
      <c r="N74" s="190">
        <v>0</v>
      </c>
      <c r="O74" s="187"/>
      <c r="P74" s="156"/>
      <c r="Q74" s="157">
        <v>0</v>
      </c>
      <c r="R74" s="156"/>
      <c r="S74" s="157">
        <v>0</v>
      </c>
      <c r="T74" s="156"/>
      <c r="U74" s="191">
        <v>1656</v>
      </c>
      <c r="V74" s="187"/>
      <c r="W74" s="156"/>
      <c r="X74" s="190">
        <v>0</v>
      </c>
      <c r="Y74" s="187"/>
      <c r="AB74" s="5" t="s">
        <v>134</v>
      </c>
      <c r="AG74" s="184"/>
      <c r="AH74" s="185"/>
    </row>
    <row r="75" spans="1:34" ht="12.75" hidden="1" customHeight="1" x14ac:dyDescent="0.25">
      <c r="A75" s="186" t="s">
        <v>138</v>
      </c>
      <c r="B75" s="187"/>
      <c r="C75" s="188" t="s">
        <v>139</v>
      </c>
      <c r="D75" s="189"/>
      <c r="E75" s="189"/>
      <c r="F75" s="187"/>
      <c r="G75" s="157">
        <v>1838253</v>
      </c>
      <c r="H75" s="156"/>
      <c r="I75" s="157">
        <v>1269909</v>
      </c>
      <c r="J75" s="156"/>
      <c r="K75" s="190">
        <v>568344</v>
      </c>
      <c r="L75" s="187"/>
      <c r="M75" s="156"/>
      <c r="N75" s="190">
        <v>0</v>
      </c>
      <c r="O75" s="187"/>
      <c r="P75" s="156"/>
      <c r="Q75" s="157">
        <v>0</v>
      </c>
      <c r="R75" s="156"/>
      <c r="S75" s="157">
        <v>0</v>
      </c>
      <c r="T75" s="156"/>
      <c r="U75" s="191">
        <v>568</v>
      </c>
      <c r="V75" s="187"/>
      <c r="W75" s="156"/>
      <c r="X75" s="190">
        <v>0</v>
      </c>
      <c r="Y75" s="187"/>
      <c r="AB75" s="5" t="s">
        <v>137</v>
      </c>
      <c r="AG75" s="184"/>
      <c r="AH75" s="185"/>
    </row>
    <row r="76" spans="1:34" ht="12.75" hidden="1" customHeight="1" x14ac:dyDescent="0.25">
      <c r="A76" s="186" t="s">
        <v>141</v>
      </c>
      <c r="B76" s="187"/>
      <c r="C76" s="188" t="s">
        <v>142</v>
      </c>
      <c r="D76" s="189"/>
      <c r="E76" s="189"/>
      <c r="F76" s="187"/>
      <c r="G76" s="157">
        <v>336258</v>
      </c>
      <c r="H76" s="156"/>
      <c r="I76" s="157">
        <v>0</v>
      </c>
      <c r="J76" s="156"/>
      <c r="K76" s="190">
        <v>336258</v>
      </c>
      <c r="L76" s="187"/>
      <c r="M76" s="156"/>
      <c r="N76" s="190">
        <v>0</v>
      </c>
      <c r="O76" s="187"/>
      <c r="P76" s="156"/>
      <c r="Q76" s="157">
        <v>0</v>
      </c>
      <c r="R76" s="156"/>
      <c r="S76" s="157">
        <v>0</v>
      </c>
      <c r="T76" s="156"/>
      <c r="U76" s="191">
        <v>336</v>
      </c>
      <c r="V76" s="187"/>
      <c r="W76" s="156"/>
      <c r="X76" s="190">
        <v>0</v>
      </c>
      <c r="Y76" s="187"/>
      <c r="AB76" s="5" t="s">
        <v>140</v>
      </c>
      <c r="AG76" s="184"/>
      <c r="AH76" s="185"/>
    </row>
    <row r="77" spans="1:34" ht="12.75" hidden="1" customHeight="1" x14ac:dyDescent="0.25">
      <c r="A77" s="186" t="s">
        <v>145</v>
      </c>
      <c r="B77" s="187"/>
      <c r="C77" s="188" t="s">
        <v>146</v>
      </c>
      <c r="D77" s="189"/>
      <c r="E77" s="189"/>
      <c r="F77" s="187"/>
      <c r="G77" s="157">
        <v>376884</v>
      </c>
      <c r="H77" s="156"/>
      <c r="I77" s="157">
        <v>0</v>
      </c>
      <c r="J77" s="156"/>
      <c r="K77" s="190">
        <v>376884</v>
      </c>
      <c r="L77" s="187"/>
      <c r="M77" s="156"/>
      <c r="N77" s="190">
        <v>0</v>
      </c>
      <c r="O77" s="187"/>
      <c r="P77" s="156"/>
      <c r="Q77" s="157">
        <v>0</v>
      </c>
      <c r="R77" s="156"/>
      <c r="S77" s="157">
        <v>0</v>
      </c>
      <c r="T77" s="156"/>
      <c r="U77" s="191">
        <v>377</v>
      </c>
      <c r="V77" s="187"/>
      <c r="W77" s="156"/>
      <c r="X77" s="190">
        <v>0</v>
      </c>
      <c r="Y77" s="187"/>
      <c r="AB77" s="5" t="s">
        <v>147</v>
      </c>
      <c r="AG77" s="184"/>
      <c r="AH77" s="185"/>
    </row>
    <row r="78" spans="1:34" ht="12.75" hidden="1" customHeight="1" x14ac:dyDescent="0.25">
      <c r="A78" s="186" t="s">
        <v>148</v>
      </c>
      <c r="B78" s="187"/>
      <c r="C78" s="188" t="s">
        <v>149</v>
      </c>
      <c r="D78" s="189"/>
      <c r="E78" s="189"/>
      <c r="F78" s="187"/>
      <c r="G78" s="157">
        <v>128967</v>
      </c>
      <c r="H78" s="156"/>
      <c r="I78" s="157">
        <v>0</v>
      </c>
      <c r="J78" s="156"/>
      <c r="K78" s="190">
        <v>128967</v>
      </c>
      <c r="L78" s="187"/>
      <c r="M78" s="156"/>
      <c r="N78" s="190">
        <v>0</v>
      </c>
      <c r="O78" s="187"/>
      <c r="P78" s="156"/>
      <c r="Q78" s="157">
        <v>0</v>
      </c>
      <c r="R78" s="156"/>
      <c r="S78" s="157">
        <v>0</v>
      </c>
      <c r="T78" s="156"/>
      <c r="U78" s="191">
        <v>129</v>
      </c>
      <c r="V78" s="187"/>
      <c r="W78" s="156"/>
      <c r="X78" s="190">
        <v>0</v>
      </c>
      <c r="Y78" s="187"/>
      <c r="AB78" s="5" t="s">
        <v>150</v>
      </c>
      <c r="AG78" s="184"/>
      <c r="AH78" s="185"/>
    </row>
    <row r="79" spans="1:34" ht="12.75" hidden="1" customHeight="1" x14ac:dyDescent="0.25">
      <c r="A79" s="186" t="s">
        <v>153</v>
      </c>
      <c r="B79" s="187"/>
      <c r="C79" s="188" t="s">
        <v>154</v>
      </c>
      <c r="D79" s="189"/>
      <c r="E79" s="189"/>
      <c r="F79" s="187"/>
      <c r="G79" s="157">
        <v>253137</v>
      </c>
      <c r="H79" s="156"/>
      <c r="I79" s="157">
        <v>253137</v>
      </c>
      <c r="J79" s="156"/>
      <c r="K79" s="190">
        <v>0</v>
      </c>
      <c r="L79" s="187"/>
      <c r="M79" s="156"/>
      <c r="N79" s="190">
        <v>0</v>
      </c>
      <c r="O79" s="187"/>
      <c r="P79" s="156"/>
      <c r="Q79" s="157">
        <v>0</v>
      </c>
      <c r="R79" s="156"/>
      <c r="S79" s="157">
        <v>0</v>
      </c>
      <c r="T79" s="156"/>
      <c r="U79" s="191">
        <v>0</v>
      </c>
      <c r="V79" s="187"/>
      <c r="W79" s="156"/>
      <c r="X79" s="190">
        <v>0</v>
      </c>
      <c r="Y79" s="187"/>
      <c r="AB79" s="5" t="s">
        <v>155</v>
      </c>
      <c r="AG79" s="184"/>
      <c r="AH79" s="185"/>
    </row>
    <row r="80" spans="1:34" ht="12.75" hidden="1" customHeight="1" x14ac:dyDescent="0.25">
      <c r="A80" s="186" t="s">
        <v>1181</v>
      </c>
      <c r="B80" s="187"/>
      <c r="C80" s="188" t="s">
        <v>1182</v>
      </c>
      <c r="D80" s="189"/>
      <c r="E80" s="189"/>
      <c r="F80" s="187"/>
      <c r="G80" s="157">
        <v>68425</v>
      </c>
      <c r="H80" s="156"/>
      <c r="I80" s="157">
        <v>0</v>
      </c>
      <c r="J80" s="156"/>
      <c r="K80" s="190">
        <v>68425</v>
      </c>
      <c r="L80" s="187"/>
      <c r="M80" s="156"/>
      <c r="N80" s="190">
        <v>0</v>
      </c>
      <c r="O80" s="187"/>
      <c r="P80" s="156"/>
      <c r="Q80" s="157">
        <v>0</v>
      </c>
      <c r="R80" s="156"/>
      <c r="S80" s="157">
        <v>0</v>
      </c>
      <c r="T80" s="156"/>
      <c r="U80" s="191">
        <v>68</v>
      </c>
      <c r="V80" s="187"/>
      <c r="W80" s="156"/>
      <c r="X80" s="190">
        <v>0</v>
      </c>
      <c r="Y80" s="187"/>
      <c r="AB80" s="5" t="s">
        <v>156</v>
      </c>
      <c r="AG80" s="184"/>
      <c r="AH80" s="185"/>
    </row>
    <row r="81" spans="1:34" ht="12.75" hidden="1" customHeight="1" x14ac:dyDescent="0.25">
      <c r="A81" s="186" t="s">
        <v>1186</v>
      </c>
      <c r="B81" s="187"/>
      <c r="C81" s="188" t="s">
        <v>600</v>
      </c>
      <c r="D81" s="189"/>
      <c r="E81" s="189"/>
      <c r="F81" s="187"/>
      <c r="G81" s="157">
        <v>1857657</v>
      </c>
      <c r="H81" s="156"/>
      <c r="I81" s="157">
        <v>1857657</v>
      </c>
      <c r="J81" s="156"/>
      <c r="K81" s="190">
        <v>0</v>
      </c>
      <c r="L81" s="187"/>
      <c r="M81" s="156"/>
      <c r="N81" s="190">
        <v>0</v>
      </c>
      <c r="O81" s="187"/>
      <c r="P81" s="156"/>
      <c r="Q81" s="157">
        <v>0</v>
      </c>
      <c r="R81" s="156"/>
      <c r="S81" s="157">
        <v>0</v>
      </c>
      <c r="T81" s="156"/>
      <c r="U81" s="191">
        <v>0</v>
      </c>
      <c r="V81" s="187"/>
      <c r="W81" s="156"/>
      <c r="X81" s="190">
        <v>0</v>
      </c>
      <c r="Y81" s="187"/>
      <c r="AB81" s="5" t="s">
        <v>599</v>
      </c>
      <c r="AG81" s="184"/>
      <c r="AH81" s="185"/>
    </row>
    <row r="82" spans="1:34" ht="12.75" hidden="1" customHeight="1" x14ac:dyDescent="0.25">
      <c r="A82" s="186" t="s">
        <v>168</v>
      </c>
      <c r="B82" s="187"/>
      <c r="C82" s="188" t="s">
        <v>169</v>
      </c>
      <c r="D82" s="189"/>
      <c r="E82" s="189"/>
      <c r="F82" s="187"/>
      <c r="G82" s="157">
        <v>682238</v>
      </c>
      <c r="H82" s="156"/>
      <c r="I82" s="157">
        <v>256986</v>
      </c>
      <c r="J82" s="156"/>
      <c r="K82" s="190">
        <v>425252</v>
      </c>
      <c r="L82" s="187"/>
      <c r="M82" s="156"/>
      <c r="N82" s="190">
        <v>0</v>
      </c>
      <c r="O82" s="187"/>
      <c r="P82" s="156"/>
      <c r="Q82" s="157">
        <v>0</v>
      </c>
      <c r="R82" s="156"/>
      <c r="S82" s="157">
        <v>0</v>
      </c>
      <c r="T82" s="156"/>
      <c r="U82" s="191">
        <v>425</v>
      </c>
      <c r="V82" s="187"/>
      <c r="W82" s="156"/>
      <c r="X82" s="190">
        <v>0</v>
      </c>
      <c r="Y82" s="187"/>
      <c r="AB82" s="5" t="s">
        <v>170</v>
      </c>
      <c r="AG82" s="184"/>
      <c r="AH82" s="185"/>
    </row>
    <row r="83" spans="1:34" ht="12.75" hidden="1" customHeight="1" x14ac:dyDescent="0.25">
      <c r="A83" s="186" t="s">
        <v>1183</v>
      </c>
      <c r="B83" s="187"/>
      <c r="C83" s="188" t="s">
        <v>173</v>
      </c>
      <c r="D83" s="189"/>
      <c r="E83" s="189"/>
      <c r="F83" s="187"/>
      <c r="G83" s="157">
        <v>123760</v>
      </c>
      <c r="H83" s="156"/>
      <c r="I83" s="157">
        <v>0</v>
      </c>
      <c r="J83" s="156"/>
      <c r="K83" s="190">
        <v>123760</v>
      </c>
      <c r="L83" s="187"/>
      <c r="M83" s="156"/>
      <c r="N83" s="190">
        <v>0</v>
      </c>
      <c r="O83" s="187"/>
      <c r="P83" s="156"/>
      <c r="Q83" s="157">
        <v>0</v>
      </c>
      <c r="R83" s="156"/>
      <c r="S83" s="157">
        <v>0</v>
      </c>
      <c r="T83" s="156"/>
      <c r="U83" s="191">
        <v>124</v>
      </c>
      <c r="V83" s="187"/>
      <c r="W83" s="156"/>
      <c r="X83" s="190">
        <v>0</v>
      </c>
      <c r="Y83" s="187"/>
      <c r="AB83" s="5" t="s">
        <v>174</v>
      </c>
      <c r="AG83" s="184"/>
      <c r="AH83" s="185"/>
    </row>
    <row r="84" spans="1:34" ht="12.75" hidden="1" customHeight="1" x14ac:dyDescent="0.25">
      <c r="A84" s="186" t="s">
        <v>176</v>
      </c>
      <c r="B84" s="187"/>
      <c r="C84" s="188" t="s">
        <v>177</v>
      </c>
      <c r="D84" s="189"/>
      <c r="E84" s="189"/>
      <c r="F84" s="187"/>
      <c r="G84" s="157">
        <v>256670</v>
      </c>
      <c r="H84" s="156"/>
      <c r="I84" s="157">
        <v>0</v>
      </c>
      <c r="J84" s="156"/>
      <c r="K84" s="190">
        <v>256670</v>
      </c>
      <c r="L84" s="187"/>
      <c r="M84" s="156"/>
      <c r="N84" s="190">
        <v>0</v>
      </c>
      <c r="O84" s="187"/>
      <c r="P84" s="156"/>
      <c r="Q84" s="157">
        <v>0</v>
      </c>
      <c r="R84" s="156"/>
      <c r="S84" s="157">
        <v>0</v>
      </c>
      <c r="T84" s="156"/>
      <c r="U84" s="191">
        <v>257</v>
      </c>
      <c r="V84" s="187"/>
      <c r="W84" s="156"/>
      <c r="X84" s="190">
        <v>0</v>
      </c>
      <c r="Y84" s="187"/>
      <c r="AB84" s="5" t="s">
        <v>178</v>
      </c>
      <c r="AG84" s="184"/>
      <c r="AH84" s="185"/>
    </row>
    <row r="85" spans="1:34" ht="12.75" hidden="1" customHeight="1" x14ac:dyDescent="0.25">
      <c r="A85" s="186" t="s">
        <v>1198</v>
      </c>
      <c r="B85" s="187"/>
      <c r="C85" s="188" t="s">
        <v>1199</v>
      </c>
      <c r="D85" s="189"/>
      <c r="E85" s="189"/>
      <c r="F85" s="187"/>
      <c r="G85" s="157">
        <v>660713</v>
      </c>
      <c r="H85" s="156"/>
      <c r="I85" s="157">
        <v>0</v>
      </c>
      <c r="J85" s="156"/>
      <c r="K85" s="190">
        <v>660713</v>
      </c>
      <c r="L85" s="187"/>
      <c r="M85" s="156"/>
      <c r="N85" s="190">
        <v>0</v>
      </c>
      <c r="O85" s="187"/>
      <c r="P85" s="156"/>
      <c r="Q85" s="157">
        <v>0</v>
      </c>
      <c r="R85" s="156"/>
      <c r="S85" s="157">
        <v>0</v>
      </c>
      <c r="T85" s="156"/>
      <c r="U85" s="191">
        <v>661</v>
      </c>
      <c r="V85" s="187"/>
      <c r="W85" s="156"/>
      <c r="X85" s="190">
        <v>0</v>
      </c>
      <c r="Y85" s="187"/>
      <c r="AB85" s="5" t="s">
        <v>645</v>
      </c>
      <c r="AG85" s="184"/>
      <c r="AH85" s="185"/>
    </row>
    <row r="86" spans="1:34" ht="12.75" hidden="1" customHeight="1" x14ac:dyDescent="0.25">
      <c r="A86" s="186" t="s">
        <v>180</v>
      </c>
      <c r="B86" s="187"/>
      <c r="C86" s="188" t="s">
        <v>181</v>
      </c>
      <c r="D86" s="189"/>
      <c r="E86" s="189"/>
      <c r="F86" s="187"/>
      <c r="G86" s="157">
        <v>508710</v>
      </c>
      <c r="H86" s="156"/>
      <c r="I86" s="157">
        <v>508710</v>
      </c>
      <c r="J86" s="156"/>
      <c r="K86" s="190">
        <v>0</v>
      </c>
      <c r="L86" s="187"/>
      <c r="M86" s="156"/>
      <c r="N86" s="190">
        <v>0</v>
      </c>
      <c r="O86" s="187"/>
      <c r="P86" s="156"/>
      <c r="Q86" s="157">
        <v>0</v>
      </c>
      <c r="R86" s="156"/>
      <c r="S86" s="157">
        <v>0</v>
      </c>
      <c r="T86" s="156"/>
      <c r="U86" s="191">
        <v>0</v>
      </c>
      <c r="V86" s="187"/>
      <c r="W86" s="156"/>
      <c r="X86" s="190">
        <v>0</v>
      </c>
      <c r="Y86" s="187"/>
      <c r="AB86" s="5" t="s">
        <v>182</v>
      </c>
      <c r="AG86" s="184"/>
      <c r="AH86" s="185"/>
    </row>
    <row r="87" spans="1:34" ht="12.75" hidden="1" customHeight="1" x14ac:dyDescent="0.25">
      <c r="A87" s="186" t="s">
        <v>188</v>
      </c>
      <c r="B87" s="187"/>
      <c r="C87" s="188" t="s">
        <v>189</v>
      </c>
      <c r="D87" s="189"/>
      <c r="E87" s="189"/>
      <c r="F87" s="187"/>
      <c r="G87" s="157">
        <v>281156</v>
      </c>
      <c r="H87" s="156"/>
      <c r="I87" s="157">
        <v>0</v>
      </c>
      <c r="J87" s="156"/>
      <c r="K87" s="190">
        <v>281156</v>
      </c>
      <c r="L87" s="187"/>
      <c r="M87" s="156"/>
      <c r="N87" s="190">
        <v>0</v>
      </c>
      <c r="O87" s="187"/>
      <c r="P87" s="156"/>
      <c r="Q87" s="157">
        <v>0</v>
      </c>
      <c r="R87" s="156"/>
      <c r="S87" s="157">
        <v>0</v>
      </c>
      <c r="T87" s="156"/>
      <c r="U87" s="191">
        <v>281</v>
      </c>
      <c r="V87" s="187"/>
      <c r="W87" s="156"/>
      <c r="X87" s="190">
        <v>0</v>
      </c>
      <c r="Y87" s="187"/>
      <c r="AB87" s="5" t="s">
        <v>190</v>
      </c>
      <c r="AG87" s="184"/>
      <c r="AH87" s="185"/>
    </row>
    <row r="88" spans="1:34" ht="12.75" hidden="1" customHeight="1" x14ac:dyDescent="0.25">
      <c r="A88" s="186" t="s">
        <v>196</v>
      </c>
      <c r="B88" s="187"/>
      <c r="C88" s="188" t="s">
        <v>197</v>
      </c>
      <c r="D88" s="189"/>
      <c r="E88" s="189"/>
      <c r="F88" s="187"/>
      <c r="G88" s="157">
        <v>412196</v>
      </c>
      <c r="H88" s="156"/>
      <c r="I88" s="157">
        <v>98170</v>
      </c>
      <c r="J88" s="156"/>
      <c r="K88" s="190">
        <v>314026</v>
      </c>
      <c r="L88" s="187"/>
      <c r="M88" s="156"/>
      <c r="N88" s="190">
        <v>0</v>
      </c>
      <c r="O88" s="187"/>
      <c r="P88" s="156"/>
      <c r="Q88" s="157">
        <v>0</v>
      </c>
      <c r="R88" s="156"/>
      <c r="S88" s="157">
        <v>0</v>
      </c>
      <c r="T88" s="156"/>
      <c r="U88" s="191">
        <v>314</v>
      </c>
      <c r="V88" s="187"/>
      <c r="W88" s="156"/>
      <c r="X88" s="190">
        <v>0</v>
      </c>
      <c r="Y88" s="187"/>
      <c r="AB88" s="5" t="s">
        <v>198</v>
      </c>
      <c r="AG88" s="184"/>
      <c r="AH88" s="185"/>
    </row>
    <row r="89" spans="1:34" ht="12.75" hidden="1" customHeight="1" x14ac:dyDescent="0.25">
      <c r="A89" s="186" t="s">
        <v>1187</v>
      </c>
      <c r="B89" s="187"/>
      <c r="C89" s="188" t="s">
        <v>1188</v>
      </c>
      <c r="D89" s="189"/>
      <c r="E89" s="189"/>
      <c r="F89" s="187"/>
      <c r="G89" s="157">
        <v>10078867</v>
      </c>
      <c r="H89" s="156"/>
      <c r="I89" s="157">
        <v>0</v>
      </c>
      <c r="J89" s="156"/>
      <c r="K89" s="190">
        <v>10078867</v>
      </c>
      <c r="L89" s="187"/>
      <c r="M89" s="156"/>
      <c r="N89" s="190">
        <v>0</v>
      </c>
      <c r="O89" s="187"/>
      <c r="P89" s="156"/>
      <c r="Q89" s="157">
        <v>0</v>
      </c>
      <c r="R89" s="156"/>
      <c r="S89" s="157">
        <v>0</v>
      </c>
      <c r="T89" s="156"/>
      <c r="U89" s="191">
        <v>10079</v>
      </c>
      <c r="V89" s="187"/>
      <c r="W89" s="156"/>
      <c r="X89" s="190">
        <v>0</v>
      </c>
      <c r="Y89" s="187"/>
      <c r="AB89" s="5" t="s">
        <v>214</v>
      </c>
      <c r="AE89" s="151"/>
      <c r="AF89" s="151"/>
      <c r="AG89" s="184"/>
      <c r="AH89" s="185"/>
    </row>
    <row r="90" spans="1:34" s="151" customFormat="1" ht="12.75" customHeight="1" x14ac:dyDescent="0.25">
      <c r="A90" s="186" t="s">
        <v>216</v>
      </c>
      <c r="B90" s="187"/>
      <c r="C90" s="188" t="s">
        <v>217</v>
      </c>
      <c r="D90" s="189"/>
      <c r="E90" s="189"/>
      <c r="F90" s="187"/>
      <c r="G90" s="157">
        <v>2615853</v>
      </c>
      <c r="H90" s="156"/>
      <c r="I90" s="157">
        <v>0</v>
      </c>
      <c r="J90" s="156"/>
      <c r="K90" s="190">
        <v>2615853</v>
      </c>
      <c r="L90" s="187"/>
      <c r="M90" s="156"/>
      <c r="N90" s="190">
        <v>0</v>
      </c>
      <c r="O90" s="187"/>
      <c r="P90" s="156"/>
      <c r="Q90" s="157">
        <v>0</v>
      </c>
      <c r="R90" s="156"/>
      <c r="S90" s="157">
        <v>0</v>
      </c>
      <c r="T90" s="156"/>
      <c r="U90" s="191">
        <v>2616</v>
      </c>
      <c r="V90" s="187"/>
      <c r="W90" s="156"/>
      <c r="X90" s="190">
        <v>0</v>
      </c>
      <c r="Y90" s="187"/>
      <c r="AB90" s="5" t="s">
        <v>215</v>
      </c>
      <c r="AG90" s="184"/>
      <c r="AH90" s="185"/>
    </row>
    <row r="91" spans="1:34" s="151" customFormat="1" ht="12.75" hidden="1" customHeight="1" x14ac:dyDescent="0.25">
      <c r="A91" s="145"/>
      <c r="B91" s="146"/>
      <c r="C91" s="147"/>
      <c r="D91" s="148"/>
      <c r="E91" s="148"/>
      <c r="F91" s="146"/>
      <c r="G91" s="149"/>
      <c r="I91" s="149"/>
      <c r="K91" s="149"/>
      <c r="L91" s="146"/>
      <c r="N91" s="149"/>
      <c r="O91" s="146"/>
      <c r="Q91" s="149"/>
      <c r="S91" s="149"/>
      <c r="U91" s="153"/>
      <c r="V91" s="146"/>
      <c r="X91" s="149"/>
      <c r="Y91" s="146"/>
      <c r="AB91" s="5">
        <v>0</v>
      </c>
      <c r="AG91" s="152"/>
      <c r="AH91" s="152"/>
    </row>
    <row r="92" spans="1:34" ht="12.75" hidden="1" customHeight="1" x14ac:dyDescent="0.25">
      <c r="A92" s="135"/>
      <c r="B92" s="7"/>
      <c r="C92" s="136"/>
      <c r="D92" s="10"/>
      <c r="E92" s="10"/>
      <c r="F92" s="7"/>
      <c r="G92" s="134"/>
      <c r="I92" s="134"/>
      <c r="K92" s="134"/>
      <c r="L92" s="7"/>
      <c r="N92" s="134"/>
      <c r="O92" s="7"/>
      <c r="Q92" s="134"/>
      <c r="S92" s="134"/>
      <c r="U92" s="134"/>
      <c r="V92" s="7"/>
      <c r="X92" s="134"/>
      <c r="Y92" s="7"/>
      <c r="AB92" s="5">
        <v>0</v>
      </c>
      <c r="AE92" s="21"/>
      <c r="AG92" s="152"/>
      <c r="AH92" s="152"/>
    </row>
    <row r="93" spans="1:34" ht="12.75" hidden="1" customHeight="1" x14ac:dyDescent="0.25">
      <c r="A93" s="8"/>
      <c r="B93" s="7"/>
      <c r="C93" s="9"/>
      <c r="D93" s="10"/>
      <c r="E93" s="10"/>
      <c r="F93" s="7"/>
      <c r="G93" s="4"/>
      <c r="I93" s="4"/>
      <c r="K93" s="4"/>
      <c r="L93" s="7"/>
      <c r="N93" s="4"/>
      <c r="O93" s="7"/>
      <c r="Q93" s="4"/>
      <c r="S93" s="4"/>
      <c r="U93" s="4"/>
      <c r="V93" s="7"/>
      <c r="X93" s="4"/>
      <c r="Y93" s="7"/>
      <c r="AB93" s="5">
        <v>0</v>
      </c>
    </row>
    <row r="94" spans="1:34" ht="12.75" hidden="1" customHeight="1" x14ac:dyDescent="0.25">
      <c r="A94" s="178" t="s">
        <v>1167</v>
      </c>
      <c r="B94" s="179"/>
      <c r="C94" s="180" t="s">
        <v>1168</v>
      </c>
      <c r="D94" s="181"/>
      <c r="E94" s="181"/>
      <c r="F94" s="179"/>
      <c r="G94" s="149">
        <v>0</v>
      </c>
      <c r="H94" s="151"/>
      <c r="I94" s="149">
        <v>97650000</v>
      </c>
      <c r="J94" s="151"/>
      <c r="K94" s="182">
        <v>0</v>
      </c>
      <c r="L94" s="179"/>
      <c r="M94" s="151"/>
      <c r="N94" s="182">
        <v>97650000</v>
      </c>
      <c r="O94" s="179"/>
      <c r="P94" s="151"/>
      <c r="Q94" s="149">
        <v>0</v>
      </c>
      <c r="R94" s="151"/>
      <c r="S94" s="149">
        <v>0</v>
      </c>
      <c r="T94" s="151"/>
      <c r="U94" s="182">
        <v>0</v>
      </c>
      <c r="V94" s="179"/>
      <c r="W94" s="151"/>
      <c r="X94" s="183">
        <v>97650</v>
      </c>
      <c r="Y94" s="179"/>
      <c r="AB94" s="5" t="s">
        <v>968</v>
      </c>
      <c r="AE94" s="151"/>
      <c r="AF94" s="151"/>
      <c r="AG94" s="184"/>
      <c r="AH94" s="185"/>
    </row>
    <row r="95" spans="1:34" ht="12.75" hidden="1" customHeight="1" x14ac:dyDescent="0.25">
      <c r="A95" s="178" t="s">
        <v>1169</v>
      </c>
      <c r="B95" s="179"/>
      <c r="C95" s="180" t="s">
        <v>1170</v>
      </c>
      <c r="D95" s="181"/>
      <c r="E95" s="181"/>
      <c r="F95" s="179"/>
      <c r="G95" s="149">
        <v>0</v>
      </c>
      <c r="H95" s="151"/>
      <c r="I95" s="149">
        <v>1840050</v>
      </c>
      <c r="J95" s="151"/>
      <c r="K95" s="182">
        <v>0</v>
      </c>
      <c r="L95" s="179"/>
      <c r="M95" s="151"/>
      <c r="N95" s="182">
        <v>1840050</v>
      </c>
      <c r="O95" s="179"/>
      <c r="P95" s="151"/>
      <c r="Q95" s="149">
        <v>0</v>
      </c>
      <c r="R95" s="151"/>
      <c r="S95" s="149">
        <v>0</v>
      </c>
      <c r="T95" s="151"/>
      <c r="U95" s="182">
        <v>0</v>
      </c>
      <c r="V95" s="179"/>
      <c r="W95" s="151"/>
      <c r="X95" s="183">
        <v>1840</v>
      </c>
      <c r="Y95" s="179"/>
      <c r="AB95" s="5" t="s">
        <v>968</v>
      </c>
      <c r="AE95" s="151"/>
      <c r="AF95" s="151"/>
      <c r="AG95" s="184"/>
      <c r="AH95" s="185"/>
    </row>
    <row r="96" spans="1:34" ht="12.75" hidden="1" customHeight="1" x14ac:dyDescent="0.25">
      <c r="A96" s="178" t="s">
        <v>1189</v>
      </c>
      <c r="B96" s="179"/>
      <c r="C96" s="180" t="s">
        <v>1190</v>
      </c>
      <c r="D96" s="181"/>
      <c r="E96" s="181"/>
      <c r="F96" s="179"/>
      <c r="G96" s="149">
        <v>0</v>
      </c>
      <c r="H96" s="151"/>
      <c r="I96" s="149">
        <v>936438</v>
      </c>
      <c r="J96" s="151"/>
      <c r="K96" s="182">
        <v>0</v>
      </c>
      <c r="L96" s="179"/>
      <c r="M96" s="151"/>
      <c r="N96" s="182">
        <v>936438</v>
      </c>
      <c r="O96" s="179"/>
      <c r="P96" s="151"/>
      <c r="Q96" s="149">
        <v>0</v>
      </c>
      <c r="R96" s="151"/>
      <c r="S96" s="149">
        <v>0</v>
      </c>
      <c r="T96" s="151"/>
      <c r="U96" s="182">
        <v>0</v>
      </c>
      <c r="V96" s="179"/>
      <c r="W96" s="151"/>
      <c r="X96" s="183">
        <v>936</v>
      </c>
      <c r="Y96" s="179"/>
      <c r="AB96" s="5" t="s">
        <v>1020</v>
      </c>
      <c r="AE96" s="151"/>
      <c r="AF96" s="151"/>
      <c r="AG96" s="184"/>
      <c r="AH96" s="185"/>
    </row>
    <row r="97" spans="1:34" ht="12.75" hidden="1" customHeight="1" x14ac:dyDescent="0.25">
      <c r="A97" s="178" t="s">
        <v>1184</v>
      </c>
      <c r="B97" s="179"/>
      <c r="C97" s="180" t="s">
        <v>1185</v>
      </c>
      <c r="D97" s="181"/>
      <c r="E97" s="181"/>
      <c r="F97" s="179"/>
      <c r="G97" s="149">
        <v>0</v>
      </c>
      <c r="H97" s="151"/>
      <c r="I97" s="149">
        <v>2226978</v>
      </c>
      <c r="J97" s="151"/>
      <c r="K97" s="182">
        <v>0</v>
      </c>
      <c r="L97" s="179"/>
      <c r="M97" s="151"/>
      <c r="N97" s="182">
        <v>2226978</v>
      </c>
      <c r="O97" s="179"/>
      <c r="P97" s="151"/>
      <c r="Q97" s="149">
        <v>0</v>
      </c>
      <c r="R97" s="151"/>
      <c r="S97" s="149">
        <v>0</v>
      </c>
      <c r="T97" s="151"/>
      <c r="U97" s="182">
        <v>0</v>
      </c>
      <c r="V97" s="179"/>
      <c r="W97" s="151"/>
      <c r="X97" s="183">
        <v>2227</v>
      </c>
      <c r="Y97" s="179"/>
      <c r="AB97" s="5" t="s">
        <v>1020</v>
      </c>
      <c r="AE97" s="151"/>
      <c r="AF97" s="151"/>
      <c r="AG97" s="184"/>
      <c r="AH97" s="185"/>
    </row>
    <row r="98" spans="1:34" ht="12.75" hidden="1" customHeight="1" x14ac:dyDescent="0.25">
      <c r="A98" s="178" t="s">
        <v>35</v>
      </c>
      <c r="B98" s="179"/>
      <c r="C98" s="180" t="s">
        <v>36</v>
      </c>
      <c r="D98" s="181"/>
      <c r="E98" s="181"/>
      <c r="F98" s="179"/>
      <c r="G98" s="149">
        <v>0</v>
      </c>
      <c r="H98" s="151"/>
      <c r="I98" s="149">
        <v>47390625</v>
      </c>
      <c r="J98" s="151"/>
      <c r="K98" s="182">
        <v>0</v>
      </c>
      <c r="L98" s="179"/>
      <c r="M98" s="151"/>
      <c r="N98" s="182">
        <v>47390625</v>
      </c>
      <c r="O98" s="179"/>
      <c r="P98" s="151"/>
      <c r="Q98" s="149">
        <v>0</v>
      </c>
      <c r="R98" s="151"/>
      <c r="S98" s="149">
        <v>0</v>
      </c>
      <c r="T98" s="151"/>
      <c r="U98" s="182">
        <v>0</v>
      </c>
      <c r="V98" s="179"/>
      <c r="W98" s="151"/>
      <c r="X98" s="232">
        <v>47391</v>
      </c>
      <c r="Y98" s="222"/>
      <c r="AB98" s="5" t="s">
        <v>34</v>
      </c>
      <c r="AE98" s="151"/>
      <c r="AF98" s="151"/>
      <c r="AG98" s="184"/>
      <c r="AH98" s="185"/>
    </row>
    <row r="99" spans="1:34" ht="12.75" hidden="1" customHeight="1" x14ac:dyDescent="0.25">
      <c r="A99" s="178" t="s">
        <v>37</v>
      </c>
      <c r="B99" s="179"/>
      <c r="C99" s="180" t="s">
        <v>38</v>
      </c>
      <c r="D99" s="181"/>
      <c r="E99" s="181"/>
      <c r="F99" s="179"/>
      <c r="G99" s="149">
        <v>89404037</v>
      </c>
      <c r="H99" s="151"/>
      <c r="I99" s="149">
        <v>0</v>
      </c>
      <c r="J99" s="151"/>
      <c r="K99" s="182">
        <v>89404037</v>
      </c>
      <c r="L99" s="179"/>
      <c r="M99" s="151"/>
      <c r="N99" s="182">
        <v>0</v>
      </c>
      <c r="O99" s="179"/>
      <c r="P99" s="151"/>
      <c r="Q99" s="149">
        <v>0</v>
      </c>
      <c r="R99" s="151"/>
      <c r="S99" s="149">
        <v>0</v>
      </c>
      <c r="T99" s="151"/>
      <c r="U99" s="183">
        <v>89404</v>
      </c>
      <c r="V99" s="179"/>
      <c r="W99" s="151"/>
      <c r="X99" s="182">
        <v>0</v>
      </c>
      <c r="Y99" s="179"/>
      <c r="AB99" s="5" t="s">
        <v>39</v>
      </c>
      <c r="AE99" s="151"/>
      <c r="AF99" s="151"/>
      <c r="AG99" s="184"/>
      <c r="AH99" s="185"/>
    </row>
    <row r="100" spans="1:34" ht="12.75" hidden="1" customHeight="1" x14ac:dyDescent="0.25">
      <c r="A100" s="178" t="s">
        <v>43</v>
      </c>
      <c r="B100" s="179"/>
      <c r="C100" s="180" t="s">
        <v>44</v>
      </c>
      <c r="D100" s="181"/>
      <c r="E100" s="181"/>
      <c r="F100" s="179"/>
      <c r="G100" s="149">
        <v>217866</v>
      </c>
      <c r="H100" s="151"/>
      <c r="I100" s="149">
        <v>0</v>
      </c>
      <c r="J100" s="151"/>
      <c r="K100" s="182">
        <v>217866</v>
      </c>
      <c r="L100" s="179"/>
      <c r="M100" s="151"/>
      <c r="N100" s="182">
        <v>0</v>
      </c>
      <c r="O100" s="179"/>
      <c r="P100" s="151"/>
      <c r="Q100" s="149">
        <v>0</v>
      </c>
      <c r="R100" s="151"/>
      <c r="S100" s="149">
        <v>0</v>
      </c>
      <c r="T100" s="151"/>
      <c r="U100" s="183">
        <v>218</v>
      </c>
      <c r="V100" s="179"/>
      <c r="W100" s="151"/>
      <c r="X100" s="182">
        <v>0</v>
      </c>
      <c r="Y100" s="179"/>
      <c r="AB100" s="5" t="s">
        <v>39</v>
      </c>
      <c r="AE100" s="151"/>
      <c r="AF100" s="151"/>
      <c r="AG100" s="184"/>
      <c r="AH100" s="185"/>
    </row>
    <row r="101" spans="1:34" ht="12.75" hidden="1" customHeight="1" x14ac:dyDescent="0.25">
      <c r="A101" s="178" t="s">
        <v>1200</v>
      </c>
      <c r="B101" s="179"/>
      <c r="C101" s="180" t="s">
        <v>1201</v>
      </c>
      <c r="D101" s="181"/>
      <c r="E101" s="181"/>
      <c r="F101" s="179"/>
      <c r="G101" s="149">
        <v>0</v>
      </c>
      <c r="H101" s="151"/>
      <c r="I101" s="149">
        <v>43658</v>
      </c>
      <c r="J101" s="151"/>
      <c r="K101" s="182">
        <v>0</v>
      </c>
      <c r="L101" s="179"/>
      <c r="M101" s="151"/>
      <c r="N101" s="182">
        <v>43658</v>
      </c>
      <c r="O101" s="179"/>
      <c r="P101" s="151"/>
      <c r="Q101" s="149">
        <v>0</v>
      </c>
      <c r="R101" s="151"/>
      <c r="S101" s="149">
        <v>0</v>
      </c>
      <c r="T101" s="151"/>
      <c r="U101" s="182">
        <v>0</v>
      </c>
      <c r="V101" s="179"/>
      <c r="W101" s="151"/>
      <c r="X101" s="232">
        <v>44</v>
      </c>
      <c r="Y101" s="222"/>
      <c r="AB101" s="5" t="s">
        <v>34</v>
      </c>
      <c r="AE101" s="151"/>
      <c r="AF101" s="151"/>
      <c r="AG101" s="184"/>
      <c r="AH101" s="185"/>
    </row>
    <row r="102" spans="1:34" ht="12.75" hidden="1" customHeight="1" x14ac:dyDescent="0.25">
      <c r="A102" s="178" t="s">
        <v>47</v>
      </c>
      <c r="B102" s="179"/>
      <c r="C102" s="180" t="s">
        <v>48</v>
      </c>
      <c r="D102" s="181"/>
      <c r="E102" s="181"/>
      <c r="F102" s="179"/>
      <c r="G102" s="149">
        <v>1745928</v>
      </c>
      <c r="H102" s="151"/>
      <c r="I102" s="149">
        <v>0</v>
      </c>
      <c r="J102" s="151"/>
      <c r="K102" s="182">
        <v>1745928</v>
      </c>
      <c r="L102" s="179"/>
      <c r="M102" s="151"/>
      <c r="N102" s="182">
        <v>0</v>
      </c>
      <c r="O102" s="179"/>
      <c r="P102" s="151"/>
      <c r="Q102" s="149">
        <v>0</v>
      </c>
      <c r="R102" s="151"/>
      <c r="S102" s="149">
        <v>0</v>
      </c>
      <c r="T102" s="151"/>
      <c r="U102" s="183">
        <v>1746</v>
      </c>
      <c r="V102" s="179"/>
      <c r="W102" s="151"/>
      <c r="X102" s="182">
        <v>0</v>
      </c>
      <c r="Y102" s="179"/>
      <c r="AB102" s="5" t="s">
        <v>49</v>
      </c>
      <c r="AG102" s="184"/>
      <c r="AH102" s="185"/>
    </row>
    <row r="103" spans="1:34" ht="12.75" hidden="1" customHeight="1" x14ac:dyDescent="0.25">
      <c r="A103" s="178" t="s">
        <v>52</v>
      </c>
      <c r="B103" s="179"/>
      <c r="C103" s="180" t="s">
        <v>53</v>
      </c>
      <c r="D103" s="181"/>
      <c r="E103" s="181"/>
      <c r="F103" s="179"/>
      <c r="G103" s="149">
        <v>1566124</v>
      </c>
      <c r="H103" s="151"/>
      <c r="I103" s="149">
        <v>0</v>
      </c>
      <c r="J103" s="151"/>
      <c r="K103" s="182">
        <v>1566124</v>
      </c>
      <c r="L103" s="179"/>
      <c r="M103" s="151"/>
      <c r="N103" s="182">
        <v>0</v>
      </c>
      <c r="O103" s="179"/>
      <c r="P103" s="151"/>
      <c r="Q103" s="149">
        <v>0</v>
      </c>
      <c r="R103" s="151"/>
      <c r="S103" s="149">
        <v>0</v>
      </c>
      <c r="T103" s="151"/>
      <c r="U103" s="183">
        <v>1566</v>
      </c>
      <c r="V103" s="179"/>
      <c r="W103" s="151"/>
      <c r="X103" s="182">
        <v>0</v>
      </c>
      <c r="Y103" s="179"/>
      <c r="AB103" s="5" t="s">
        <v>54</v>
      </c>
      <c r="AG103" s="184"/>
      <c r="AH103" s="185"/>
    </row>
    <row r="104" spans="1:34" ht="12.75" hidden="1" customHeight="1" x14ac:dyDescent="0.25">
      <c r="A104" s="178" t="s">
        <v>66</v>
      </c>
      <c r="B104" s="179"/>
      <c r="C104" s="180" t="s">
        <v>67</v>
      </c>
      <c r="D104" s="181"/>
      <c r="E104" s="181"/>
      <c r="F104" s="179"/>
      <c r="G104" s="149">
        <v>6644953</v>
      </c>
      <c r="H104" s="151"/>
      <c r="I104" s="149">
        <v>0</v>
      </c>
      <c r="J104" s="151"/>
      <c r="K104" s="182">
        <v>6644953</v>
      </c>
      <c r="L104" s="179"/>
      <c r="M104" s="151"/>
      <c r="N104" s="182">
        <v>0</v>
      </c>
      <c r="O104" s="179"/>
      <c r="P104" s="151"/>
      <c r="Q104" s="149">
        <v>0</v>
      </c>
      <c r="R104" s="151"/>
      <c r="S104" s="149">
        <v>0</v>
      </c>
      <c r="T104" s="151"/>
      <c r="U104" s="183">
        <v>6645</v>
      </c>
      <c r="V104" s="179"/>
      <c r="W104" s="151"/>
      <c r="X104" s="182">
        <v>0</v>
      </c>
      <c r="Y104" s="179"/>
      <c r="AB104" s="5" t="s">
        <v>65</v>
      </c>
      <c r="AG104" s="184"/>
      <c r="AH104" s="185"/>
    </row>
    <row r="105" spans="1:34" ht="12.75" hidden="1" customHeight="1" x14ac:dyDescent="0.25">
      <c r="A105" s="178" t="s">
        <v>68</v>
      </c>
      <c r="B105" s="179"/>
      <c r="C105" s="180" t="s">
        <v>69</v>
      </c>
      <c r="D105" s="181"/>
      <c r="E105" s="181"/>
      <c r="F105" s="179"/>
      <c r="G105" s="149">
        <v>1736620</v>
      </c>
      <c r="H105" s="151"/>
      <c r="I105" s="149">
        <v>0</v>
      </c>
      <c r="J105" s="151"/>
      <c r="K105" s="182">
        <v>1736620</v>
      </c>
      <c r="L105" s="179"/>
      <c r="M105" s="151"/>
      <c r="N105" s="182">
        <v>0</v>
      </c>
      <c r="O105" s="179"/>
      <c r="P105" s="151"/>
      <c r="Q105" s="149">
        <v>0</v>
      </c>
      <c r="R105" s="151"/>
      <c r="S105" s="149">
        <v>0</v>
      </c>
      <c r="T105" s="151"/>
      <c r="U105" s="183">
        <v>1737</v>
      </c>
      <c r="V105" s="179"/>
      <c r="W105" s="151"/>
      <c r="X105" s="182">
        <v>0</v>
      </c>
      <c r="Y105" s="179"/>
      <c r="AB105" s="5" t="s">
        <v>70</v>
      </c>
      <c r="AG105" s="184"/>
      <c r="AH105" s="185"/>
    </row>
    <row r="106" spans="1:34" ht="12.75" hidden="1" customHeight="1" x14ac:dyDescent="0.25">
      <c r="A106" s="178" t="s">
        <v>71</v>
      </c>
      <c r="B106" s="179"/>
      <c r="C106" s="180" t="s">
        <v>72</v>
      </c>
      <c r="D106" s="181"/>
      <c r="E106" s="181"/>
      <c r="F106" s="179"/>
      <c r="G106" s="149">
        <v>1240863</v>
      </c>
      <c r="H106" s="151"/>
      <c r="I106" s="149">
        <v>0</v>
      </c>
      <c r="J106" s="151"/>
      <c r="K106" s="182">
        <v>1240863</v>
      </c>
      <c r="L106" s="179"/>
      <c r="M106" s="151"/>
      <c r="N106" s="182">
        <v>0</v>
      </c>
      <c r="O106" s="179"/>
      <c r="P106" s="151"/>
      <c r="Q106" s="149">
        <v>0</v>
      </c>
      <c r="R106" s="151"/>
      <c r="S106" s="149">
        <v>0</v>
      </c>
      <c r="T106" s="151"/>
      <c r="U106" s="183">
        <v>1241</v>
      </c>
      <c r="V106" s="179"/>
      <c r="W106" s="151"/>
      <c r="X106" s="182">
        <v>0</v>
      </c>
      <c r="Y106" s="179"/>
      <c r="AB106" s="5" t="s">
        <v>70</v>
      </c>
      <c r="AG106" s="184"/>
      <c r="AH106" s="185"/>
    </row>
    <row r="107" spans="1:34" ht="12.75" hidden="1" customHeight="1" x14ac:dyDescent="0.25">
      <c r="A107" s="178" t="s">
        <v>73</v>
      </c>
      <c r="B107" s="179"/>
      <c r="C107" s="180" t="s">
        <v>74</v>
      </c>
      <c r="D107" s="181"/>
      <c r="E107" s="181"/>
      <c r="F107" s="179"/>
      <c r="G107" s="149">
        <v>1403716</v>
      </c>
      <c r="H107" s="151"/>
      <c r="I107" s="149">
        <v>0</v>
      </c>
      <c r="J107" s="151"/>
      <c r="K107" s="182">
        <v>1403716</v>
      </c>
      <c r="L107" s="179"/>
      <c r="M107" s="151"/>
      <c r="N107" s="182">
        <v>0</v>
      </c>
      <c r="O107" s="179"/>
      <c r="P107" s="151"/>
      <c r="Q107" s="149">
        <v>0</v>
      </c>
      <c r="R107" s="151"/>
      <c r="S107" s="149">
        <v>0</v>
      </c>
      <c r="T107" s="151"/>
      <c r="U107" s="183">
        <v>1404</v>
      </c>
      <c r="V107" s="179"/>
      <c r="W107" s="151"/>
      <c r="X107" s="182">
        <v>0</v>
      </c>
      <c r="Y107" s="179"/>
      <c r="AB107" s="5" t="s">
        <v>70</v>
      </c>
      <c r="AG107" s="184"/>
      <c r="AH107" s="185"/>
    </row>
    <row r="108" spans="1:34" ht="12.75" hidden="1" customHeight="1" x14ac:dyDescent="0.25">
      <c r="A108" s="178" t="s">
        <v>75</v>
      </c>
      <c r="B108" s="179"/>
      <c r="C108" s="180" t="s">
        <v>76</v>
      </c>
      <c r="D108" s="181"/>
      <c r="E108" s="181"/>
      <c r="F108" s="179"/>
      <c r="G108" s="149">
        <v>150856</v>
      </c>
      <c r="H108" s="151"/>
      <c r="I108" s="149">
        <v>0</v>
      </c>
      <c r="J108" s="151"/>
      <c r="K108" s="182">
        <v>150856</v>
      </c>
      <c r="L108" s="179"/>
      <c r="M108" s="151"/>
      <c r="N108" s="182">
        <v>0</v>
      </c>
      <c r="O108" s="179"/>
      <c r="P108" s="151"/>
      <c r="Q108" s="149">
        <v>0</v>
      </c>
      <c r="R108" s="151"/>
      <c r="S108" s="149">
        <v>0</v>
      </c>
      <c r="T108" s="151"/>
      <c r="U108" s="183">
        <v>151</v>
      </c>
      <c r="V108" s="179"/>
      <c r="W108" s="151"/>
      <c r="X108" s="182">
        <v>0</v>
      </c>
      <c r="Y108" s="179"/>
      <c r="AB108" s="5" t="s">
        <v>77</v>
      </c>
      <c r="AG108" s="184"/>
      <c r="AH108" s="185"/>
    </row>
    <row r="109" spans="1:34" ht="12.75" hidden="1" customHeight="1" x14ac:dyDescent="0.25">
      <c r="A109" s="178" t="s">
        <v>1203</v>
      </c>
      <c r="B109" s="179"/>
      <c r="C109" s="180" t="s">
        <v>1204</v>
      </c>
      <c r="D109" s="181"/>
      <c r="E109" s="181"/>
      <c r="F109" s="179"/>
      <c r="G109" s="149">
        <v>752342</v>
      </c>
      <c r="H109" s="151"/>
      <c r="I109" s="149">
        <v>0</v>
      </c>
      <c r="J109" s="151"/>
      <c r="K109" s="182">
        <v>752342</v>
      </c>
      <c r="L109" s="179"/>
      <c r="M109" s="151"/>
      <c r="N109" s="182">
        <v>0</v>
      </c>
      <c r="O109" s="179"/>
      <c r="P109" s="151"/>
      <c r="Q109" s="149">
        <v>0</v>
      </c>
      <c r="R109" s="151"/>
      <c r="S109" s="149">
        <v>0</v>
      </c>
      <c r="T109" s="151"/>
      <c r="U109" s="183">
        <v>752</v>
      </c>
      <c r="V109" s="179"/>
      <c r="W109" s="151"/>
      <c r="X109" s="182">
        <v>0</v>
      </c>
      <c r="Y109" s="179"/>
      <c r="AB109" s="5" t="s">
        <v>218</v>
      </c>
      <c r="AG109" s="184"/>
      <c r="AH109" s="185"/>
    </row>
    <row r="110" spans="1:34" ht="12.75" hidden="1" customHeight="1" x14ac:dyDescent="0.25">
      <c r="A110" s="178" t="s">
        <v>78</v>
      </c>
      <c r="B110" s="179"/>
      <c r="C110" s="180" t="s">
        <v>79</v>
      </c>
      <c r="D110" s="181"/>
      <c r="E110" s="181"/>
      <c r="F110" s="179"/>
      <c r="G110" s="149">
        <v>249510</v>
      </c>
      <c r="H110" s="151"/>
      <c r="I110" s="149">
        <v>0</v>
      </c>
      <c r="J110" s="151"/>
      <c r="K110" s="182">
        <v>249510</v>
      </c>
      <c r="L110" s="179"/>
      <c r="M110" s="151"/>
      <c r="N110" s="182">
        <v>0</v>
      </c>
      <c r="O110" s="179"/>
      <c r="P110" s="151"/>
      <c r="Q110" s="149">
        <v>0</v>
      </c>
      <c r="R110" s="151"/>
      <c r="S110" s="149">
        <v>0</v>
      </c>
      <c r="T110" s="151"/>
      <c r="U110" s="183">
        <v>250</v>
      </c>
      <c r="V110" s="179"/>
      <c r="W110" s="151"/>
      <c r="X110" s="182">
        <v>0</v>
      </c>
      <c r="Y110" s="179"/>
      <c r="AB110" s="5" t="s">
        <v>80</v>
      </c>
      <c r="AG110" s="184"/>
      <c r="AH110" s="185"/>
    </row>
    <row r="111" spans="1:34" ht="12.75" hidden="1" customHeight="1" x14ac:dyDescent="0.25">
      <c r="A111" s="178" t="s">
        <v>83</v>
      </c>
      <c r="B111" s="179"/>
      <c r="C111" s="180" t="s">
        <v>84</v>
      </c>
      <c r="D111" s="181"/>
      <c r="E111" s="181"/>
      <c r="F111" s="179"/>
      <c r="G111" s="149">
        <v>105402</v>
      </c>
      <c r="H111" s="151"/>
      <c r="I111" s="149">
        <v>0</v>
      </c>
      <c r="J111" s="151"/>
      <c r="K111" s="182">
        <v>105402</v>
      </c>
      <c r="L111" s="179"/>
      <c r="M111" s="151"/>
      <c r="N111" s="182">
        <v>0</v>
      </c>
      <c r="O111" s="179"/>
      <c r="P111" s="151"/>
      <c r="Q111" s="149">
        <v>0</v>
      </c>
      <c r="R111" s="151"/>
      <c r="S111" s="149">
        <v>0</v>
      </c>
      <c r="T111" s="151"/>
      <c r="U111" s="183">
        <v>105</v>
      </c>
      <c r="V111" s="179"/>
      <c r="W111" s="151"/>
      <c r="X111" s="182">
        <v>0</v>
      </c>
      <c r="Y111" s="179"/>
      <c r="AB111" s="5" t="s">
        <v>419</v>
      </c>
      <c r="AG111" s="184"/>
      <c r="AH111" s="185"/>
    </row>
    <row r="112" spans="1:34" ht="12.75" hidden="1" customHeight="1" x14ac:dyDescent="0.25">
      <c r="A112" s="178" t="s">
        <v>86</v>
      </c>
      <c r="B112" s="179"/>
      <c r="C112" s="180" t="s">
        <v>38</v>
      </c>
      <c r="D112" s="181"/>
      <c r="E112" s="181"/>
      <c r="F112" s="179"/>
      <c r="G112" s="149">
        <v>15635613</v>
      </c>
      <c r="H112" s="151"/>
      <c r="I112" s="149">
        <v>0</v>
      </c>
      <c r="J112" s="151"/>
      <c r="K112" s="182">
        <v>15635613</v>
      </c>
      <c r="L112" s="179"/>
      <c r="M112" s="151"/>
      <c r="N112" s="182">
        <v>0</v>
      </c>
      <c r="O112" s="179"/>
      <c r="P112" s="151"/>
      <c r="Q112" s="149">
        <v>0</v>
      </c>
      <c r="R112" s="151"/>
      <c r="S112" s="149">
        <v>0</v>
      </c>
      <c r="T112" s="151"/>
      <c r="U112" s="183">
        <v>15636</v>
      </c>
      <c r="V112" s="179"/>
      <c r="W112" s="151"/>
      <c r="X112" s="182">
        <v>0</v>
      </c>
      <c r="Y112" s="179"/>
      <c r="AB112" s="5" t="s">
        <v>39</v>
      </c>
      <c r="AG112" s="184"/>
      <c r="AH112" s="185"/>
    </row>
    <row r="113" spans="1:35" s="1" customFormat="1" ht="12.75" hidden="1" customHeight="1" x14ac:dyDescent="0.25">
      <c r="A113" s="178" t="s">
        <v>92</v>
      </c>
      <c r="B113" s="179"/>
      <c r="C113" s="180" t="s">
        <v>48</v>
      </c>
      <c r="D113" s="181"/>
      <c r="E113" s="181"/>
      <c r="F113" s="179"/>
      <c r="G113" s="149">
        <v>383808</v>
      </c>
      <c r="H113" s="151"/>
      <c r="I113" s="149">
        <v>0</v>
      </c>
      <c r="J113" s="151"/>
      <c r="K113" s="182">
        <v>383808</v>
      </c>
      <c r="L113" s="179"/>
      <c r="M113" s="151"/>
      <c r="N113" s="182">
        <v>0</v>
      </c>
      <c r="O113" s="179"/>
      <c r="P113" s="151"/>
      <c r="Q113" s="149">
        <v>0</v>
      </c>
      <c r="R113" s="151"/>
      <c r="S113" s="149">
        <v>0</v>
      </c>
      <c r="T113" s="151"/>
      <c r="U113" s="183">
        <v>384</v>
      </c>
      <c r="V113" s="179"/>
      <c r="W113" s="151"/>
      <c r="X113" s="182">
        <v>0</v>
      </c>
      <c r="Y113" s="179"/>
      <c r="AA113"/>
      <c r="AB113" s="5" t="s">
        <v>49</v>
      </c>
      <c r="AC113"/>
      <c r="AD113"/>
      <c r="AE113"/>
      <c r="AF113"/>
      <c r="AG113" s="184"/>
      <c r="AH113" s="185"/>
      <c r="AI113"/>
    </row>
    <row r="114" spans="1:35" s="1" customFormat="1" ht="12.75" hidden="1" customHeight="1" x14ac:dyDescent="0.25">
      <c r="A114" s="178" t="s">
        <v>95</v>
      </c>
      <c r="B114" s="179"/>
      <c r="C114" s="180" t="s">
        <v>53</v>
      </c>
      <c r="D114" s="181"/>
      <c r="E114" s="181"/>
      <c r="F114" s="179"/>
      <c r="G114" s="149">
        <v>383808</v>
      </c>
      <c r="H114" s="151"/>
      <c r="I114" s="149">
        <v>0</v>
      </c>
      <c r="J114" s="151"/>
      <c r="K114" s="182">
        <v>383808</v>
      </c>
      <c r="L114" s="179"/>
      <c r="M114" s="151"/>
      <c r="N114" s="182">
        <v>0</v>
      </c>
      <c r="O114" s="179"/>
      <c r="P114" s="151"/>
      <c r="Q114" s="149">
        <v>0</v>
      </c>
      <c r="R114" s="151"/>
      <c r="S114" s="149">
        <v>0</v>
      </c>
      <c r="T114" s="151"/>
      <c r="U114" s="183">
        <v>384</v>
      </c>
      <c r="V114" s="179"/>
      <c r="W114" s="151"/>
      <c r="X114" s="182">
        <v>0</v>
      </c>
      <c r="Y114" s="179"/>
      <c r="AB114" s="5" t="s">
        <v>1209</v>
      </c>
      <c r="AE114"/>
      <c r="AF114"/>
      <c r="AG114" s="184"/>
      <c r="AH114" s="185"/>
    </row>
    <row r="115" spans="1:35" s="1" customFormat="1" ht="12.75" hidden="1" customHeight="1" x14ac:dyDescent="0.25">
      <c r="A115" s="178" t="s">
        <v>107</v>
      </c>
      <c r="B115" s="179"/>
      <c r="C115" s="180" t="s">
        <v>69</v>
      </c>
      <c r="D115" s="181"/>
      <c r="E115" s="181"/>
      <c r="F115" s="179"/>
      <c r="G115" s="149">
        <v>383741</v>
      </c>
      <c r="H115" s="151"/>
      <c r="I115" s="149">
        <v>0</v>
      </c>
      <c r="J115" s="151"/>
      <c r="K115" s="182">
        <v>383741</v>
      </c>
      <c r="L115" s="179"/>
      <c r="M115" s="151"/>
      <c r="N115" s="182">
        <v>0</v>
      </c>
      <c r="O115" s="179"/>
      <c r="P115" s="151"/>
      <c r="Q115" s="149">
        <v>0</v>
      </c>
      <c r="R115" s="151"/>
      <c r="S115" s="149">
        <v>0</v>
      </c>
      <c r="T115" s="151"/>
      <c r="U115" s="183">
        <v>384</v>
      </c>
      <c r="V115" s="179"/>
      <c r="W115" s="151"/>
      <c r="X115" s="182">
        <v>0</v>
      </c>
      <c r="Y115" s="179"/>
      <c r="AB115" s="5" t="s">
        <v>70</v>
      </c>
      <c r="AE115"/>
      <c r="AF115"/>
      <c r="AG115" s="184"/>
      <c r="AH115" s="185"/>
    </row>
    <row r="116" spans="1:35" s="1" customFormat="1" ht="12.75" hidden="1" customHeight="1" x14ac:dyDescent="0.25">
      <c r="A116" s="178" t="s">
        <v>108</v>
      </c>
      <c r="B116" s="179"/>
      <c r="C116" s="180" t="s">
        <v>72</v>
      </c>
      <c r="D116" s="181"/>
      <c r="E116" s="181"/>
      <c r="F116" s="179"/>
      <c r="G116" s="149">
        <v>200383</v>
      </c>
      <c r="H116" s="151"/>
      <c r="I116" s="149">
        <v>0</v>
      </c>
      <c r="J116" s="151"/>
      <c r="K116" s="182">
        <v>200383</v>
      </c>
      <c r="L116" s="179"/>
      <c r="M116" s="151"/>
      <c r="N116" s="182">
        <v>0</v>
      </c>
      <c r="O116" s="179"/>
      <c r="P116" s="151"/>
      <c r="Q116" s="149">
        <v>0</v>
      </c>
      <c r="R116" s="151"/>
      <c r="S116" s="149">
        <v>0</v>
      </c>
      <c r="T116" s="151"/>
      <c r="U116" s="183">
        <v>200</v>
      </c>
      <c r="V116" s="179"/>
      <c r="W116" s="151"/>
      <c r="X116" s="182">
        <v>0</v>
      </c>
      <c r="Y116" s="179"/>
      <c r="AB116" s="5" t="s">
        <v>70</v>
      </c>
      <c r="AE116"/>
      <c r="AF116"/>
      <c r="AG116" s="184"/>
      <c r="AH116" s="185"/>
    </row>
    <row r="117" spans="1:35" ht="12.75" hidden="1" customHeight="1" x14ac:dyDescent="0.25">
      <c r="A117" s="178" t="s">
        <v>109</v>
      </c>
      <c r="B117" s="179"/>
      <c r="C117" s="180" t="s">
        <v>110</v>
      </c>
      <c r="D117" s="181"/>
      <c r="E117" s="181"/>
      <c r="F117" s="179"/>
      <c r="G117" s="149">
        <v>222472</v>
      </c>
      <c r="H117" s="151"/>
      <c r="I117" s="149">
        <v>0</v>
      </c>
      <c r="J117" s="151"/>
      <c r="K117" s="182">
        <v>222472</v>
      </c>
      <c r="L117" s="179"/>
      <c r="M117" s="151"/>
      <c r="N117" s="182">
        <v>0</v>
      </c>
      <c r="O117" s="179"/>
      <c r="P117" s="151"/>
      <c r="Q117" s="149">
        <v>0</v>
      </c>
      <c r="R117" s="151"/>
      <c r="S117" s="149">
        <v>0</v>
      </c>
      <c r="T117" s="151"/>
      <c r="U117" s="183">
        <v>222</v>
      </c>
      <c r="V117" s="179"/>
      <c r="W117" s="151"/>
      <c r="X117" s="182">
        <v>0</v>
      </c>
      <c r="Y117" s="179"/>
      <c r="AA117" s="1"/>
      <c r="AB117" s="5" t="s">
        <v>70</v>
      </c>
      <c r="AC117" s="1"/>
      <c r="AD117" s="1"/>
      <c r="AG117" s="184"/>
      <c r="AH117" s="185"/>
      <c r="AI117" s="1"/>
    </row>
    <row r="118" spans="1:35" ht="12.75" hidden="1" customHeight="1" x14ac:dyDescent="0.25">
      <c r="A118" s="178" t="s">
        <v>112</v>
      </c>
      <c r="B118" s="179"/>
      <c r="C118" s="180" t="s">
        <v>76</v>
      </c>
      <c r="D118" s="181"/>
      <c r="E118" s="181"/>
      <c r="F118" s="179"/>
      <c r="G118" s="149">
        <v>142880</v>
      </c>
      <c r="H118" s="151"/>
      <c r="I118" s="149">
        <v>0</v>
      </c>
      <c r="J118" s="151"/>
      <c r="K118" s="182">
        <v>142880</v>
      </c>
      <c r="L118" s="179"/>
      <c r="M118" s="151"/>
      <c r="N118" s="182">
        <v>0</v>
      </c>
      <c r="O118" s="179"/>
      <c r="P118" s="151"/>
      <c r="Q118" s="149">
        <v>0</v>
      </c>
      <c r="R118" s="151"/>
      <c r="S118" s="149">
        <v>0</v>
      </c>
      <c r="T118" s="151"/>
      <c r="U118" s="183">
        <v>143</v>
      </c>
      <c r="V118" s="179"/>
      <c r="W118" s="151"/>
      <c r="X118" s="182">
        <v>0</v>
      </c>
      <c r="Y118" s="179"/>
      <c r="AB118" s="5" t="s">
        <v>77</v>
      </c>
      <c r="AG118" s="184"/>
      <c r="AH118" s="185"/>
    </row>
    <row r="119" spans="1:35" ht="12.75" hidden="1" customHeight="1" x14ac:dyDescent="0.25">
      <c r="A119" s="178" t="s">
        <v>1205</v>
      </c>
      <c r="B119" s="179"/>
      <c r="C119" s="180" t="s">
        <v>416</v>
      </c>
      <c r="D119" s="181"/>
      <c r="E119" s="181"/>
      <c r="F119" s="179"/>
      <c r="G119" s="149">
        <v>232172</v>
      </c>
      <c r="H119" s="151"/>
      <c r="I119" s="149">
        <v>0</v>
      </c>
      <c r="J119" s="151"/>
      <c r="K119" s="182">
        <v>232172</v>
      </c>
      <c r="L119" s="179"/>
      <c r="M119" s="151"/>
      <c r="N119" s="182">
        <v>0</v>
      </c>
      <c r="O119" s="179"/>
      <c r="P119" s="151"/>
      <c r="Q119" s="149">
        <v>0</v>
      </c>
      <c r="R119" s="151"/>
      <c r="S119" s="149">
        <v>0</v>
      </c>
      <c r="T119" s="151"/>
      <c r="U119" s="183">
        <v>232</v>
      </c>
      <c r="V119" s="179"/>
      <c r="W119" s="151"/>
      <c r="X119" s="182">
        <v>0</v>
      </c>
      <c r="Y119" s="179"/>
      <c r="AB119" s="5" t="s">
        <v>218</v>
      </c>
      <c r="AG119" s="184"/>
      <c r="AH119" s="185"/>
    </row>
    <row r="120" spans="1:35" ht="12.75" hidden="1" customHeight="1" x14ac:dyDescent="0.25">
      <c r="A120" s="178" t="s">
        <v>118</v>
      </c>
      <c r="B120" s="179"/>
      <c r="C120" s="180" t="s">
        <v>119</v>
      </c>
      <c r="D120" s="181"/>
      <c r="E120" s="181"/>
      <c r="F120" s="179"/>
      <c r="G120" s="149">
        <v>545797</v>
      </c>
      <c r="H120" s="151"/>
      <c r="I120" s="149">
        <v>0</v>
      </c>
      <c r="J120" s="151"/>
      <c r="K120" s="182">
        <v>545797</v>
      </c>
      <c r="L120" s="179"/>
      <c r="M120" s="151"/>
      <c r="N120" s="182">
        <v>0</v>
      </c>
      <c r="O120" s="179"/>
      <c r="P120" s="151"/>
      <c r="Q120" s="149">
        <v>0</v>
      </c>
      <c r="R120" s="151"/>
      <c r="S120" s="149">
        <v>0</v>
      </c>
      <c r="T120" s="151"/>
      <c r="U120" s="183">
        <v>546</v>
      </c>
      <c r="V120" s="179"/>
      <c r="W120" s="151"/>
      <c r="X120" s="182">
        <v>0</v>
      </c>
      <c r="Y120" s="179"/>
      <c r="AB120" s="5" t="s">
        <v>117</v>
      </c>
      <c r="AG120" s="184"/>
      <c r="AH120" s="185"/>
    </row>
    <row r="121" spans="1:35" ht="12.75" hidden="1" customHeight="1" x14ac:dyDescent="0.25">
      <c r="A121" s="178" t="s">
        <v>122</v>
      </c>
      <c r="B121" s="179"/>
      <c r="C121" s="180" t="s">
        <v>123</v>
      </c>
      <c r="D121" s="181"/>
      <c r="E121" s="181"/>
      <c r="F121" s="179"/>
      <c r="G121" s="149">
        <v>1505969</v>
      </c>
      <c r="H121" s="151"/>
      <c r="I121" s="149">
        <v>0</v>
      </c>
      <c r="J121" s="151"/>
      <c r="K121" s="182">
        <v>1505969</v>
      </c>
      <c r="L121" s="179"/>
      <c r="M121" s="151"/>
      <c r="N121" s="182">
        <v>0</v>
      </c>
      <c r="O121" s="179"/>
      <c r="P121" s="151"/>
      <c r="Q121" s="149">
        <v>0</v>
      </c>
      <c r="R121" s="151"/>
      <c r="S121" s="149">
        <v>0</v>
      </c>
      <c r="T121" s="151"/>
      <c r="U121" s="183">
        <v>1506</v>
      </c>
      <c r="V121" s="179"/>
      <c r="W121" s="151"/>
      <c r="X121" s="182">
        <v>0</v>
      </c>
      <c r="Y121" s="179"/>
      <c r="AB121" s="5" t="s">
        <v>120</v>
      </c>
      <c r="AG121" s="184"/>
      <c r="AH121" s="185"/>
    </row>
    <row r="122" spans="1:35" ht="12.75" hidden="1" customHeight="1" x14ac:dyDescent="0.25">
      <c r="A122" s="178" t="s">
        <v>124</v>
      </c>
      <c r="B122" s="179"/>
      <c r="C122" s="180" t="s">
        <v>125</v>
      </c>
      <c r="D122" s="181"/>
      <c r="E122" s="181"/>
      <c r="F122" s="179"/>
      <c r="G122" s="149">
        <v>995600</v>
      </c>
      <c r="H122" s="151"/>
      <c r="I122" s="149">
        <v>0</v>
      </c>
      <c r="J122" s="151"/>
      <c r="K122" s="182">
        <v>995600</v>
      </c>
      <c r="L122" s="179"/>
      <c r="M122" s="151"/>
      <c r="N122" s="182">
        <v>0</v>
      </c>
      <c r="O122" s="179"/>
      <c r="P122" s="151"/>
      <c r="Q122" s="149">
        <v>0</v>
      </c>
      <c r="R122" s="151"/>
      <c r="S122" s="149">
        <v>0</v>
      </c>
      <c r="T122" s="151"/>
      <c r="U122" s="183">
        <v>996</v>
      </c>
      <c r="V122" s="179"/>
      <c r="W122" s="151"/>
      <c r="X122" s="182">
        <v>0</v>
      </c>
      <c r="Y122" s="179"/>
      <c r="AB122" s="5" t="s">
        <v>120</v>
      </c>
      <c r="AG122" s="184"/>
      <c r="AH122" s="185"/>
    </row>
    <row r="123" spans="1:35" ht="12.75" hidden="1" customHeight="1" x14ac:dyDescent="0.25">
      <c r="A123" s="178" t="s">
        <v>126</v>
      </c>
      <c r="B123" s="179"/>
      <c r="C123" s="180" t="s">
        <v>127</v>
      </c>
      <c r="D123" s="181"/>
      <c r="E123" s="181"/>
      <c r="F123" s="179"/>
      <c r="G123" s="149">
        <v>1600000</v>
      </c>
      <c r="H123" s="151"/>
      <c r="I123" s="149">
        <v>0</v>
      </c>
      <c r="J123" s="151"/>
      <c r="K123" s="182">
        <v>1600000</v>
      </c>
      <c r="L123" s="179"/>
      <c r="M123" s="151"/>
      <c r="N123" s="182">
        <v>0</v>
      </c>
      <c r="O123" s="179"/>
      <c r="P123" s="151"/>
      <c r="Q123" s="149">
        <v>0</v>
      </c>
      <c r="R123" s="151"/>
      <c r="S123" s="149">
        <v>0</v>
      </c>
      <c r="T123" s="151"/>
      <c r="U123" s="183">
        <v>1600</v>
      </c>
      <c r="V123" s="179"/>
      <c r="W123" s="151"/>
      <c r="X123" s="182">
        <v>0</v>
      </c>
      <c r="Y123" s="179"/>
      <c r="AB123" s="5" t="s">
        <v>120</v>
      </c>
      <c r="AG123" s="184"/>
      <c r="AH123" s="185"/>
    </row>
    <row r="124" spans="1:35" ht="12.75" hidden="1" customHeight="1" x14ac:dyDescent="0.25">
      <c r="A124" s="178" t="s">
        <v>1206</v>
      </c>
      <c r="B124" s="179"/>
      <c r="C124" s="180" t="s">
        <v>1207</v>
      </c>
      <c r="D124" s="181"/>
      <c r="E124" s="181"/>
      <c r="F124" s="179"/>
      <c r="G124" s="149">
        <v>85518</v>
      </c>
      <c r="H124" s="151"/>
      <c r="I124" s="149">
        <v>0</v>
      </c>
      <c r="J124" s="151"/>
      <c r="K124" s="182">
        <v>85518</v>
      </c>
      <c r="L124" s="179"/>
      <c r="M124" s="151"/>
      <c r="N124" s="182">
        <v>0</v>
      </c>
      <c r="O124" s="179"/>
      <c r="P124" s="151"/>
      <c r="Q124" s="149">
        <v>0</v>
      </c>
      <c r="R124" s="151"/>
      <c r="S124" s="149">
        <v>0</v>
      </c>
      <c r="T124" s="151"/>
      <c r="U124" s="183">
        <v>86</v>
      </c>
      <c r="V124" s="179"/>
      <c r="W124" s="151"/>
      <c r="X124" s="182">
        <v>0</v>
      </c>
      <c r="Y124" s="179"/>
      <c r="AB124" s="5" t="s">
        <v>120</v>
      </c>
      <c r="AG124" s="184"/>
      <c r="AH124" s="185"/>
    </row>
    <row r="125" spans="1:35" ht="12.75" hidden="1" customHeight="1" x14ac:dyDescent="0.25">
      <c r="A125" s="178" t="s">
        <v>128</v>
      </c>
      <c r="B125" s="179"/>
      <c r="C125" s="180" t="s">
        <v>129</v>
      </c>
      <c r="D125" s="181"/>
      <c r="E125" s="181"/>
      <c r="F125" s="179"/>
      <c r="G125" s="149">
        <v>920000</v>
      </c>
      <c r="H125" s="151"/>
      <c r="I125" s="149">
        <v>0</v>
      </c>
      <c r="J125" s="151"/>
      <c r="K125" s="182">
        <v>920000</v>
      </c>
      <c r="L125" s="179"/>
      <c r="M125" s="151"/>
      <c r="N125" s="182">
        <v>0</v>
      </c>
      <c r="O125" s="179"/>
      <c r="P125" s="151"/>
      <c r="Q125" s="149">
        <v>0</v>
      </c>
      <c r="R125" s="151"/>
      <c r="S125" s="149">
        <v>0</v>
      </c>
      <c r="T125" s="151"/>
      <c r="U125" s="183">
        <v>920</v>
      </c>
      <c r="V125" s="179"/>
      <c r="W125" s="151"/>
      <c r="X125" s="182">
        <v>0</v>
      </c>
      <c r="Y125" s="179"/>
      <c r="AB125" s="5" t="s">
        <v>120</v>
      </c>
      <c r="AG125" s="184"/>
      <c r="AH125" s="185"/>
    </row>
    <row r="126" spans="1:35" ht="12.75" hidden="1" customHeight="1" x14ac:dyDescent="0.25">
      <c r="A126" s="178" t="s">
        <v>130</v>
      </c>
      <c r="B126" s="179"/>
      <c r="C126" s="180" t="s">
        <v>131</v>
      </c>
      <c r="D126" s="181"/>
      <c r="E126" s="181"/>
      <c r="F126" s="179"/>
      <c r="G126" s="149">
        <v>209600</v>
      </c>
      <c r="H126" s="151"/>
      <c r="I126" s="149">
        <v>0</v>
      </c>
      <c r="J126" s="151"/>
      <c r="K126" s="182">
        <v>209600</v>
      </c>
      <c r="L126" s="179"/>
      <c r="M126" s="151"/>
      <c r="N126" s="182">
        <v>0</v>
      </c>
      <c r="O126" s="179"/>
      <c r="P126" s="151"/>
      <c r="Q126" s="149">
        <v>0</v>
      </c>
      <c r="R126" s="151"/>
      <c r="S126" s="149">
        <v>0</v>
      </c>
      <c r="T126" s="151"/>
      <c r="U126" s="183">
        <v>210</v>
      </c>
      <c r="V126" s="179"/>
      <c r="W126" s="151"/>
      <c r="X126" s="182">
        <v>0</v>
      </c>
      <c r="Y126" s="179"/>
      <c r="AB126" s="5" t="s">
        <v>120</v>
      </c>
      <c r="AG126" s="184"/>
      <c r="AH126" s="185"/>
    </row>
    <row r="127" spans="1:35" ht="12.75" hidden="1" customHeight="1" x14ac:dyDescent="0.25">
      <c r="A127" s="178" t="s">
        <v>132</v>
      </c>
      <c r="B127" s="179"/>
      <c r="C127" s="180" t="s">
        <v>133</v>
      </c>
      <c r="D127" s="181"/>
      <c r="E127" s="181"/>
      <c r="F127" s="179"/>
      <c r="G127" s="149">
        <v>400000</v>
      </c>
      <c r="H127" s="151"/>
      <c r="I127" s="149">
        <v>0</v>
      </c>
      <c r="J127" s="151"/>
      <c r="K127" s="182">
        <v>400000</v>
      </c>
      <c r="L127" s="179"/>
      <c r="M127" s="151"/>
      <c r="N127" s="182">
        <v>0</v>
      </c>
      <c r="O127" s="179"/>
      <c r="P127" s="151"/>
      <c r="Q127" s="149">
        <v>0</v>
      </c>
      <c r="R127" s="151"/>
      <c r="S127" s="149">
        <v>0</v>
      </c>
      <c r="T127" s="151"/>
      <c r="U127" s="183">
        <v>400</v>
      </c>
      <c r="V127" s="179"/>
      <c r="W127" s="151"/>
      <c r="X127" s="182">
        <v>0</v>
      </c>
      <c r="Y127" s="179"/>
      <c r="AB127" s="5" t="s">
        <v>120</v>
      </c>
      <c r="AG127" s="184"/>
      <c r="AH127" s="185"/>
    </row>
    <row r="128" spans="1:35" ht="12.75" hidden="1" customHeight="1" x14ac:dyDescent="0.25">
      <c r="A128" s="178" t="s">
        <v>135</v>
      </c>
      <c r="B128" s="179"/>
      <c r="C128" s="180" t="s">
        <v>136</v>
      </c>
      <c r="D128" s="181"/>
      <c r="E128" s="181"/>
      <c r="F128" s="179"/>
      <c r="G128" s="149">
        <v>514951</v>
      </c>
      <c r="H128" s="151"/>
      <c r="I128" s="149">
        <v>0</v>
      </c>
      <c r="J128" s="151"/>
      <c r="K128" s="182">
        <v>514951</v>
      </c>
      <c r="L128" s="179"/>
      <c r="M128" s="151"/>
      <c r="N128" s="182">
        <v>0</v>
      </c>
      <c r="O128" s="179"/>
      <c r="P128" s="151"/>
      <c r="Q128" s="149">
        <v>0</v>
      </c>
      <c r="R128" s="151"/>
      <c r="S128" s="149">
        <v>0</v>
      </c>
      <c r="T128" s="151"/>
      <c r="U128" s="183">
        <v>515</v>
      </c>
      <c r="V128" s="179"/>
      <c r="W128" s="151"/>
      <c r="X128" s="182">
        <v>0</v>
      </c>
      <c r="Y128" s="179"/>
      <c r="AB128" s="5" t="s">
        <v>134</v>
      </c>
      <c r="AG128" s="184"/>
      <c r="AH128" s="185"/>
    </row>
    <row r="129" spans="1:34" ht="12.75" hidden="1" customHeight="1" x14ac:dyDescent="0.25">
      <c r="A129" s="178" t="s">
        <v>138</v>
      </c>
      <c r="B129" s="179"/>
      <c r="C129" s="180" t="s">
        <v>139</v>
      </c>
      <c r="D129" s="181"/>
      <c r="E129" s="181"/>
      <c r="F129" s="179"/>
      <c r="G129" s="149">
        <v>1177349</v>
      </c>
      <c r="H129" s="151"/>
      <c r="I129" s="149">
        <v>0</v>
      </c>
      <c r="J129" s="151"/>
      <c r="K129" s="182">
        <v>1177349</v>
      </c>
      <c r="L129" s="179"/>
      <c r="M129" s="151"/>
      <c r="N129" s="182">
        <v>0</v>
      </c>
      <c r="O129" s="179"/>
      <c r="P129" s="151"/>
      <c r="Q129" s="149">
        <v>0</v>
      </c>
      <c r="R129" s="151"/>
      <c r="S129" s="149">
        <v>0</v>
      </c>
      <c r="T129" s="151"/>
      <c r="U129" s="183">
        <v>1177</v>
      </c>
      <c r="V129" s="179"/>
      <c r="W129" s="151"/>
      <c r="X129" s="182">
        <v>0</v>
      </c>
      <c r="Y129" s="179"/>
      <c r="AB129" s="5" t="s">
        <v>137</v>
      </c>
      <c r="AG129" s="184"/>
      <c r="AH129" s="185"/>
    </row>
    <row r="130" spans="1:34" ht="12.75" hidden="1" customHeight="1" x14ac:dyDescent="0.25">
      <c r="A130" s="178" t="s">
        <v>145</v>
      </c>
      <c r="B130" s="179"/>
      <c r="C130" s="180" t="s">
        <v>146</v>
      </c>
      <c r="D130" s="181"/>
      <c r="E130" s="181"/>
      <c r="F130" s="179"/>
      <c r="G130" s="149">
        <v>1579965</v>
      </c>
      <c r="H130" s="151"/>
      <c r="I130" s="149">
        <v>0</v>
      </c>
      <c r="J130" s="151"/>
      <c r="K130" s="182">
        <v>1579965</v>
      </c>
      <c r="L130" s="179"/>
      <c r="M130" s="151"/>
      <c r="N130" s="182">
        <v>0</v>
      </c>
      <c r="O130" s="179"/>
      <c r="P130" s="151"/>
      <c r="Q130" s="149">
        <v>0</v>
      </c>
      <c r="R130" s="151"/>
      <c r="S130" s="149">
        <v>0</v>
      </c>
      <c r="T130" s="151"/>
      <c r="U130" s="183">
        <v>1580</v>
      </c>
      <c r="V130" s="179"/>
      <c r="W130" s="151"/>
      <c r="X130" s="182">
        <v>0</v>
      </c>
      <c r="Y130" s="179"/>
      <c r="AB130" s="5" t="s">
        <v>147</v>
      </c>
      <c r="AG130" s="184"/>
      <c r="AH130" s="185"/>
    </row>
    <row r="131" spans="1:34" ht="12.75" hidden="1" customHeight="1" x14ac:dyDescent="0.25">
      <c r="A131" s="178" t="s">
        <v>153</v>
      </c>
      <c r="B131" s="179"/>
      <c r="C131" s="180" t="s">
        <v>154</v>
      </c>
      <c r="D131" s="181"/>
      <c r="E131" s="181"/>
      <c r="F131" s="179"/>
      <c r="G131" s="149">
        <v>451671</v>
      </c>
      <c r="H131" s="151"/>
      <c r="I131" s="149">
        <v>0</v>
      </c>
      <c r="J131" s="151"/>
      <c r="K131" s="182">
        <v>451671</v>
      </c>
      <c r="L131" s="179"/>
      <c r="M131" s="151"/>
      <c r="N131" s="182">
        <v>0</v>
      </c>
      <c r="O131" s="179"/>
      <c r="P131" s="151"/>
      <c r="Q131" s="149">
        <v>0</v>
      </c>
      <c r="R131" s="151"/>
      <c r="S131" s="149">
        <v>0</v>
      </c>
      <c r="T131" s="151"/>
      <c r="U131" s="183">
        <v>452</v>
      </c>
      <c r="V131" s="179"/>
      <c r="W131" s="151"/>
      <c r="X131" s="182">
        <v>0</v>
      </c>
      <c r="Y131" s="179"/>
      <c r="AB131" s="5" t="s">
        <v>155</v>
      </c>
      <c r="AG131" s="184"/>
      <c r="AH131" s="185"/>
    </row>
    <row r="132" spans="1:34" ht="12.75" hidden="1" customHeight="1" x14ac:dyDescent="0.25">
      <c r="A132" s="178" t="s">
        <v>1181</v>
      </c>
      <c r="B132" s="179"/>
      <c r="C132" s="180" t="s">
        <v>1182</v>
      </c>
      <c r="D132" s="181"/>
      <c r="E132" s="181"/>
      <c r="F132" s="179"/>
      <c r="G132" s="149">
        <v>128077</v>
      </c>
      <c r="H132" s="151"/>
      <c r="I132" s="149">
        <v>0</v>
      </c>
      <c r="J132" s="151"/>
      <c r="K132" s="182">
        <v>128077</v>
      </c>
      <c r="L132" s="179"/>
      <c r="M132" s="151"/>
      <c r="N132" s="182">
        <v>0</v>
      </c>
      <c r="O132" s="179"/>
      <c r="P132" s="151"/>
      <c r="Q132" s="149">
        <v>0</v>
      </c>
      <c r="R132" s="151"/>
      <c r="S132" s="149">
        <v>0</v>
      </c>
      <c r="T132" s="151"/>
      <c r="U132" s="183">
        <v>128</v>
      </c>
      <c r="V132" s="179"/>
      <c r="W132" s="151"/>
      <c r="X132" s="182">
        <v>0</v>
      </c>
      <c r="Y132" s="179"/>
      <c r="AB132" s="5" t="s">
        <v>156</v>
      </c>
      <c r="AG132" s="184"/>
      <c r="AH132" s="185"/>
    </row>
    <row r="133" spans="1:34" ht="12.75" hidden="1" customHeight="1" x14ac:dyDescent="0.25">
      <c r="A133" s="178" t="s">
        <v>157</v>
      </c>
      <c r="B133" s="179"/>
      <c r="C133" s="180" t="s">
        <v>158</v>
      </c>
      <c r="D133" s="181"/>
      <c r="E133" s="181"/>
      <c r="F133" s="179"/>
      <c r="G133" s="149">
        <v>628632</v>
      </c>
      <c r="H133" s="151"/>
      <c r="I133" s="149">
        <v>0</v>
      </c>
      <c r="J133" s="151"/>
      <c r="K133" s="182">
        <v>628632</v>
      </c>
      <c r="L133" s="179"/>
      <c r="M133" s="151"/>
      <c r="N133" s="182">
        <v>0</v>
      </c>
      <c r="O133" s="179"/>
      <c r="P133" s="151"/>
      <c r="Q133" s="149">
        <v>0</v>
      </c>
      <c r="R133" s="151"/>
      <c r="S133" s="149">
        <v>0</v>
      </c>
      <c r="T133" s="151"/>
      <c r="U133" s="183">
        <v>629</v>
      </c>
      <c r="V133" s="179"/>
      <c r="W133" s="151"/>
      <c r="X133" s="182">
        <v>0</v>
      </c>
      <c r="Y133" s="179"/>
      <c r="AB133" s="5" t="s">
        <v>159</v>
      </c>
      <c r="AG133" s="184"/>
      <c r="AH133" s="185"/>
    </row>
    <row r="134" spans="1:34" ht="12.75" hidden="1" customHeight="1" x14ac:dyDescent="0.25">
      <c r="A134" s="178" t="s">
        <v>160</v>
      </c>
      <c r="B134" s="179"/>
      <c r="C134" s="180" t="s">
        <v>161</v>
      </c>
      <c r="D134" s="181"/>
      <c r="E134" s="181"/>
      <c r="F134" s="179"/>
      <c r="G134" s="149">
        <v>2117780</v>
      </c>
      <c r="H134" s="151"/>
      <c r="I134" s="149">
        <v>0</v>
      </c>
      <c r="J134" s="151"/>
      <c r="K134" s="182">
        <v>2117780</v>
      </c>
      <c r="L134" s="179"/>
      <c r="M134" s="151"/>
      <c r="N134" s="182">
        <v>0</v>
      </c>
      <c r="O134" s="179"/>
      <c r="P134" s="151"/>
      <c r="Q134" s="149">
        <v>0</v>
      </c>
      <c r="R134" s="151"/>
      <c r="S134" s="149">
        <v>0</v>
      </c>
      <c r="T134" s="151"/>
      <c r="U134" s="183">
        <v>2118</v>
      </c>
      <c r="V134" s="179"/>
      <c r="W134" s="151"/>
      <c r="X134" s="182">
        <v>0</v>
      </c>
      <c r="Y134" s="179"/>
      <c r="AB134" s="5" t="s">
        <v>162</v>
      </c>
      <c r="AG134" s="184"/>
      <c r="AH134" s="185"/>
    </row>
    <row r="135" spans="1:34" ht="12.75" hidden="1" customHeight="1" x14ac:dyDescent="0.25">
      <c r="A135" s="178" t="s">
        <v>1186</v>
      </c>
      <c r="B135" s="179"/>
      <c r="C135" s="180" t="s">
        <v>600</v>
      </c>
      <c r="D135" s="181"/>
      <c r="E135" s="181"/>
      <c r="F135" s="179"/>
      <c r="G135" s="149">
        <v>515032</v>
      </c>
      <c r="H135" s="151"/>
      <c r="I135" s="149">
        <v>0</v>
      </c>
      <c r="J135" s="151"/>
      <c r="K135" s="182">
        <v>515032</v>
      </c>
      <c r="L135" s="179"/>
      <c r="M135" s="151"/>
      <c r="N135" s="182">
        <v>0</v>
      </c>
      <c r="O135" s="179"/>
      <c r="P135" s="151"/>
      <c r="Q135" s="149">
        <v>0</v>
      </c>
      <c r="R135" s="151"/>
      <c r="S135" s="149">
        <v>0</v>
      </c>
      <c r="T135" s="151"/>
      <c r="U135" s="183">
        <v>515</v>
      </c>
      <c r="V135" s="179"/>
      <c r="W135" s="151"/>
      <c r="X135" s="182">
        <v>0</v>
      </c>
      <c r="Y135" s="179"/>
      <c r="AB135" s="5" t="s">
        <v>599</v>
      </c>
      <c r="AG135" s="184"/>
      <c r="AH135" s="185"/>
    </row>
    <row r="136" spans="1:34" ht="12.75" hidden="1" customHeight="1" x14ac:dyDescent="0.25">
      <c r="A136" s="178" t="s">
        <v>165</v>
      </c>
      <c r="B136" s="179"/>
      <c r="C136" s="180" t="s">
        <v>166</v>
      </c>
      <c r="D136" s="181"/>
      <c r="E136" s="181"/>
      <c r="F136" s="179"/>
      <c r="G136" s="149">
        <v>466668</v>
      </c>
      <c r="H136" s="151"/>
      <c r="I136" s="149">
        <v>0</v>
      </c>
      <c r="J136" s="151"/>
      <c r="K136" s="182">
        <v>466668</v>
      </c>
      <c r="L136" s="179"/>
      <c r="M136" s="151"/>
      <c r="N136" s="182">
        <v>0</v>
      </c>
      <c r="O136" s="179"/>
      <c r="P136" s="151"/>
      <c r="Q136" s="149">
        <v>0</v>
      </c>
      <c r="R136" s="151"/>
      <c r="S136" s="149">
        <v>0</v>
      </c>
      <c r="T136" s="151"/>
      <c r="U136" s="183">
        <v>467</v>
      </c>
      <c r="V136" s="179"/>
      <c r="W136" s="151"/>
      <c r="X136" s="182">
        <v>0</v>
      </c>
      <c r="Y136" s="179"/>
      <c r="AB136" s="5" t="s">
        <v>167</v>
      </c>
      <c r="AG136" s="184"/>
      <c r="AH136" s="185"/>
    </row>
    <row r="137" spans="1:34" ht="12.75" hidden="1" customHeight="1" x14ac:dyDescent="0.25">
      <c r="A137" s="178" t="s">
        <v>168</v>
      </c>
      <c r="B137" s="179"/>
      <c r="C137" s="180" t="s">
        <v>169</v>
      </c>
      <c r="D137" s="181"/>
      <c r="E137" s="181"/>
      <c r="F137" s="179"/>
      <c r="G137" s="149">
        <v>575690</v>
      </c>
      <c r="H137" s="151"/>
      <c r="I137" s="149">
        <v>0</v>
      </c>
      <c r="J137" s="151"/>
      <c r="K137" s="182">
        <v>575690</v>
      </c>
      <c r="L137" s="179"/>
      <c r="M137" s="151"/>
      <c r="N137" s="182">
        <v>0</v>
      </c>
      <c r="O137" s="179"/>
      <c r="P137" s="151"/>
      <c r="Q137" s="149">
        <v>0</v>
      </c>
      <c r="R137" s="151"/>
      <c r="S137" s="149">
        <v>0</v>
      </c>
      <c r="T137" s="151"/>
      <c r="U137" s="183">
        <v>576</v>
      </c>
      <c r="V137" s="179"/>
      <c r="W137" s="151"/>
      <c r="X137" s="182">
        <v>0</v>
      </c>
      <c r="Y137" s="179"/>
      <c r="AB137" s="5" t="s">
        <v>170</v>
      </c>
      <c r="AG137" s="184"/>
      <c r="AH137" s="185"/>
    </row>
    <row r="138" spans="1:34" ht="12.75" hidden="1" customHeight="1" x14ac:dyDescent="0.25">
      <c r="A138" s="178" t="s">
        <v>176</v>
      </c>
      <c r="B138" s="179"/>
      <c r="C138" s="180" t="s">
        <v>177</v>
      </c>
      <c r="D138" s="181"/>
      <c r="E138" s="181"/>
      <c r="F138" s="179"/>
      <c r="G138" s="149">
        <v>844010</v>
      </c>
      <c r="H138" s="151"/>
      <c r="I138" s="149">
        <v>0</v>
      </c>
      <c r="J138" s="151"/>
      <c r="K138" s="182">
        <v>844010</v>
      </c>
      <c r="L138" s="179"/>
      <c r="M138" s="151"/>
      <c r="N138" s="182">
        <v>0</v>
      </c>
      <c r="O138" s="179"/>
      <c r="P138" s="151"/>
      <c r="Q138" s="149">
        <v>0</v>
      </c>
      <c r="R138" s="151"/>
      <c r="S138" s="149">
        <v>0</v>
      </c>
      <c r="T138" s="151"/>
      <c r="U138" s="183">
        <v>844</v>
      </c>
      <c r="V138" s="179"/>
      <c r="W138" s="151"/>
      <c r="X138" s="182">
        <v>0</v>
      </c>
      <c r="Y138" s="179"/>
      <c r="AB138" s="5" t="s">
        <v>178</v>
      </c>
      <c r="AG138" s="184"/>
      <c r="AH138" s="185"/>
    </row>
    <row r="139" spans="1:34" ht="12.75" hidden="1" customHeight="1" x14ac:dyDescent="0.25">
      <c r="A139" s="178" t="s">
        <v>180</v>
      </c>
      <c r="B139" s="179"/>
      <c r="C139" s="180" t="s">
        <v>181</v>
      </c>
      <c r="D139" s="181"/>
      <c r="E139" s="181"/>
      <c r="F139" s="179"/>
      <c r="G139" s="149">
        <v>120802</v>
      </c>
      <c r="H139" s="151"/>
      <c r="I139" s="149">
        <v>0</v>
      </c>
      <c r="J139" s="151"/>
      <c r="K139" s="182">
        <v>120802</v>
      </c>
      <c r="L139" s="179"/>
      <c r="M139" s="151"/>
      <c r="N139" s="182">
        <v>0</v>
      </c>
      <c r="O139" s="179"/>
      <c r="P139" s="151"/>
      <c r="Q139" s="149">
        <v>0</v>
      </c>
      <c r="R139" s="151"/>
      <c r="S139" s="149">
        <v>0</v>
      </c>
      <c r="T139" s="151"/>
      <c r="U139" s="183">
        <v>121</v>
      </c>
      <c r="V139" s="179"/>
      <c r="W139" s="151"/>
      <c r="X139" s="182">
        <v>0</v>
      </c>
      <c r="Y139" s="179"/>
      <c r="AB139" s="5" t="s">
        <v>182</v>
      </c>
      <c r="AG139" s="184"/>
      <c r="AH139" s="185"/>
    </row>
    <row r="140" spans="1:34" ht="12.75" hidden="1" customHeight="1" x14ac:dyDescent="0.25">
      <c r="A140" s="178" t="s">
        <v>188</v>
      </c>
      <c r="B140" s="179"/>
      <c r="C140" s="180" t="s">
        <v>189</v>
      </c>
      <c r="D140" s="181"/>
      <c r="E140" s="181"/>
      <c r="F140" s="179"/>
      <c r="G140" s="149">
        <v>808632</v>
      </c>
      <c r="H140" s="151"/>
      <c r="I140" s="149">
        <v>0</v>
      </c>
      <c r="J140" s="151"/>
      <c r="K140" s="182">
        <v>808632</v>
      </c>
      <c r="L140" s="179"/>
      <c r="M140" s="151"/>
      <c r="N140" s="182">
        <v>0</v>
      </c>
      <c r="O140" s="179"/>
      <c r="P140" s="151"/>
      <c r="Q140" s="149">
        <v>0</v>
      </c>
      <c r="R140" s="151"/>
      <c r="S140" s="149">
        <v>0</v>
      </c>
      <c r="T140" s="151"/>
      <c r="U140" s="183">
        <v>809</v>
      </c>
      <c r="V140" s="179"/>
      <c r="W140" s="151"/>
      <c r="X140" s="182">
        <v>0</v>
      </c>
      <c r="Y140" s="179"/>
      <c r="AB140" s="5" t="s">
        <v>190</v>
      </c>
      <c r="AG140" s="184"/>
      <c r="AH140" s="185"/>
    </row>
    <row r="141" spans="1:34" ht="12.75" hidden="1" customHeight="1" x14ac:dyDescent="0.25">
      <c r="A141" s="178" t="s">
        <v>196</v>
      </c>
      <c r="B141" s="179"/>
      <c r="C141" s="180" t="s">
        <v>197</v>
      </c>
      <c r="D141" s="181"/>
      <c r="E141" s="181"/>
      <c r="F141" s="179"/>
      <c r="G141" s="149">
        <v>400455</v>
      </c>
      <c r="H141" s="151"/>
      <c r="I141" s="149">
        <v>0</v>
      </c>
      <c r="J141" s="151"/>
      <c r="K141" s="182">
        <v>400455</v>
      </c>
      <c r="L141" s="179"/>
      <c r="M141" s="151"/>
      <c r="N141" s="182">
        <v>0</v>
      </c>
      <c r="O141" s="179"/>
      <c r="P141" s="151"/>
      <c r="Q141" s="149">
        <v>0</v>
      </c>
      <c r="R141" s="151"/>
      <c r="S141" s="149">
        <v>0</v>
      </c>
      <c r="T141" s="151"/>
      <c r="U141" s="183">
        <v>400</v>
      </c>
      <c r="V141" s="179"/>
      <c r="W141" s="151"/>
      <c r="X141" s="182">
        <v>0</v>
      </c>
      <c r="Y141" s="179"/>
      <c r="AB141" s="5" t="s">
        <v>198</v>
      </c>
      <c r="AG141" s="184"/>
      <c r="AH141" s="185"/>
    </row>
    <row r="142" spans="1:34" ht="12.75" hidden="1" customHeight="1" x14ac:dyDescent="0.25">
      <c r="A142" s="178" t="s">
        <v>201</v>
      </c>
      <c r="B142" s="179"/>
      <c r="C142" s="180" t="s">
        <v>202</v>
      </c>
      <c r="D142" s="181"/>
      <c r="E142" s="181"/>
      <c r="F142" s="179"/>
      <c r="G142" s="149">
        <v>1127779</v>
      </c>
      <c r="H142" s="151"/>
      <c r="I142" s="149">
        <v>0</v>
      </c>
      <c r="J142" s="151"/>
      <c r="K142" s="182">
        <v>1127779</v>
      </c>
      <c r="L142" s="179"/>
      <c r="M142" s="151"/>
      <c r="N142" s="182">
        <v>0</v>
      </c>
      <c r="O142" s="179"/>
      <c r="P142" s="151"/>
      <c r="Q142" s="149">
        <v>0</v>
      </c>
      <c r="R142" s="151"/>
      <c r="S142" s="149">
        <v>0</v>
      </c>
      <c r="T142" s="151"/>
      <c r="U142" s="183">
        <v>1128</v>
      </c>
      <c r="V142" s="179"/>
      <c r="W142" s="151"/>
      <c r="X142" s="182">
        <v>0</v>
      </c>
      <c r="Y142" s="179"/>
      <c r="AB142" s="5" t="s">
        <v>203</v>
      </c>
      <c r="AE142" s="151"/>
      <c r="AF142" s="151"/>
      <c r="AG142" s="184"/>
      <c r="AH142" s="185"/>
    </row>
    <row r="143" spans="1:34" s="151" customFormat="1" ht="12.75" hidden="1" customHeight="1" x14ac:dyDescent="0.25">
      <c r="A143" s="178" t="s">
        <v>210</v>
      </c>
      <c r="B143" s="179"/>
      <c r="C143" s="180" t="s">
        <v>211</v>
      </c>
      <c r="D143" s="181"/>
      <c r="E143" s="181"/>
      <c r="F143" s="179"/>
      <c r="G143" s="149">
        <v>1338750</v>
      </c>
      <c r="I143" s="149">
        <v>0</v>
      </c>
      <c r="K143" s="182">
        <v>1338750</v>
      </c>
      <c r="L143" s="179"/>
      <c r="N143" s="182">
        <v>0</v>
      </c>
      <c r="O143" s="179"/>
      <c r="Q143" s="149">
        <v>0</v>
      </c>
      <c r="S143" s="149">
        <v>0</v>
      </c>
      <c r="U143" s="183">
        <v>1339</v>
      </c>
      <c r="V143" s="179"/>
      <c r="X143" s="182">
        <v>0</v>
      </c>
      <c r="Y143" s="179"/>
      <c r="AB143" s="5" t="s">
        <v>212</v>
      </c>
      <c r="AG143" s="184"/>
      <c r="AH143" s="185"/>
    </row>
    <row r="144" spans="1:34" s="151" customFormat="1" ht="12.75" hidden="1" customHeight="1" x14ac:dyDescent="0.25">
      <c r="A144" s="178" t="s">
        <v>1160</v>
      </c>
      <c r="B144" s="179"/>
      <c r="C144" s="180" t="s">
        <v>1161</v>
      </c>
      <c r="D144" s="181"/>
      <c r="E144" s="181"/>
      <c r="F144" s="179"/>
      <c r="G144" s="149">
        <v>338920</v>
      </c>
      <c r="I144" s="149">
        <v>0</v>
      </c>
      <c r="K144" s="182">
        <v>338920</v>
      </c>
      <c r="L144" s="179"/>
      <c r="N144" s="182">
        <v>0</v>
      </c>
      <c r="O144" s="179"/>
      <c r="Q144" s="149">
        <v>0</v>
      </c>
      <c r="S144" s="149">
        <v>0</v>
      </c>
      <c r="U144" s="183">
        <v>339</v>
      </c>
      <c r="V144" s="179"/>
      <c r="X144" s="182">
        <v>0</v>
      </c>
      <c r="Y144" s="179"/>
      <c r="AB144" s="5" t="s">
        <v>213</v>
      </c>
      <c r="AG144" s="184"/>
      <c r="AH144" s="185"/>
    </row>
    <row r="145" spans="1:34" s="151" customFormat="1" ht="12.75" customHeight="1" x14ac:dyDescent="0.25">
      <c r="A145" s="178" t="s">
        <v>216</v>
      </c>
      <c r="B145" s="179"/>
      <c r="C145" s="180" t="s">
        <v>217</v>
      </c>
      <c r="D145" s="181"/>
      <c r="E145" s="181"/>
      <c r="F145" s="179"/>
      <c r="G145" s="149">
        <v>324898</v>
      </c>
      <c r="I145" s="149">
        <v>0</v>
      </c>
      <c r="K145" s="182">
        <v>324898</v>
      </c>
      <c r="L145" s="179"/>
      <c r="N145" s="182">
        <v>0</v>
      </c>
      <c r="O145" s="179"/>
      <c r="Q145" s="149">
        <v>0</v>
      </c>
      <c r="S145" s="149">
        <v>0</v>
      </c>
      <c r="U145" s="183">
        <v>325</v>
      </c>
      <c r="V145" s="179"/>
      <c r="X145" s="182">
        <v>0</v>
      </c>
      <c r="Y145" s="179"/>
      <c r="AB145" s="5" t="s">
        <v>215</v>
      </c>
      <c r="AG145" s="184"/>
      <c r="AH145" s="185"/>
    </row>
    <row r="146" spans="1:34" s="151" customFormat="1" ht="12.75" hidden="1" customHeight="1" x14ac:dyDescent="0.25">
      <c r="A146" s="139"/>
      <c r="B146" s="158"/>
      <c r="C146" s="140"/>
      <c r="D146" s="140"/>
      <c r="E146" s="140"/>
      <c r="F146" s="147"/>
      <c r="G146" s="149"/>
      <c r="I146" s="149"/>
      <c r="K146" s="141"/>
      <c r="L146" s="149"/>
      <c r="N146" s="141"/>
      <c r="O146" s="149"/>
      <c r="Q146" s="149"/>
      <c r="S146" s="149"/>
      <c r="U146" s="159"/>
      <c r="V146" s="153"/>
      <c r="X146" s="141"/>
      <c r="Y146" s="149"/>
      <c r="AB146" s="5">
        <v>0</v>
      </c>
      <c r="AG146" s="152"/>
      <c r="AH146" s="152"/>
    </row>
    <row r="147" spans="1:34" ht="12.75" hidden="1" customHeight="1" x14ac:dyDescent="0.25">
      <c r="A147" s="145"/>
      <c r="B147" s="146"/>
      <c r="C147" s="147"/>
      <c r="D147" s="148"/>
      <c r="E147" s="148"/>
      <c r="F147" s="146"/>
      <c r="G147" s="149"/>
      <c r="H147" s="151"/>
      <c r="I147" s="149"/>
      <c r="J147" s="151"/>
      <c r="K147" s="149"/>
      <c r="L147" s="146"/>
      <c r="M147" s="151"/>
      <c r="N147" s="149"/>
      <c r="O147" s="146"/>
      <c r="P147" s="151"/>
      <c r="Q147" s="149"/>
      <c r="R147" s="151"/>
      <c r="S147" s="149"/>
      <c r="T147" s="151"/>
      <c r="U147" s="149"/>
      <c r="V147" s="146"/>
      <c r="W147" s="151"/>
      <c r="X147" s="149"/>
      <c r="Y147" s="146"/>
      <c r="AB147" s="5">
        <v>0</v>
      </c>
      <c r="AE147" s="21"/>
      <c r="AG147" s="12"/>
      <c r="AH147" s="12"/>
    </row>
    <row r="148" spans="1:34" ht="12.75" hidden="1" customHeight="1" x14ac:dyDescent="0.25">
      <c r="A148" s="145"/>
      <c r="B148" s="146"/>
      <c r="C148" s="147"/>
      <c r="D148" s="148"/>
      <c r="E148" s="148"/>
      <c r="F148" s="146"/>
      <c r="G148" s="149"/>
      <c r="H148" s="151"/>
      <c r="I148" s="149"/>
      <c r="J148" s="151"/>
      <c r="K148" s="149"/>
      <c r="L148" s="146"/>
      <c r="M148" s="151"/>
      <c r="N148" s="149"/>
      <c r="O148" s="146"/>
      <c r="P148" s="151"/>
      <c r="Q148" s="149"/>
      <c r="R148" s="151"/>
      <c r="S148" s="149"/>
      <c r="T148" s="151"/>
      <c r="U148" s="149"/>
      <c r="V148" s="146"/>
      <c r="W148" s="151"/>
      <c r="X148" s="149"/>
      <c r="Y148" s="146"/>
      <c r="AB148" s="5">
        <v>0</v>
      </c>
      <c r="AE148" s="21"/>
      <c r="AG148" s="12"/>
      <c r="AH148" s="12"/>
    </row>
    <row r="149" spans="1:34" ht="12.75" hidden="1" customHeight="1" x14ac:dyDescent="0.25">
      <c r="A149" s="178" t="s">
        <v>1189</v>
      </c>
      <c r="B149" s="179"/>
      <c r="C149" s="180" t="s">
        <v>1190</v>
      </c>
      <c r="D149" s="181"/>
      <c r="E149" s="181"/>
      <c r="F149" s="179"/>
      <c r="G149" s="149">
        <v>0</v>
      </c>
      <c r="H149" s="151"/>
      <c r="I149" s="149">
        <v>702553</v>
      </c>
      <c r="J149" s="151"/>
      <c r="K149" s="182">
        <v>0</v>
      </c>
      <c r="L149" s="179"/>
      <c r="M149" s="151"/>
      <c r="N149" s="182">
        <v>702553</v>
      </c>
      <c r="O149" s="179"/>
      <c r="P149" s="151"/>
      <c r="Q149" s="149">
        <v>0</v>
      </c>
      <c r="R149" s="151"/>
      <c r="S149" s="149">
        <v>0</v>
      </c>
      <c r="T149" s="151"/>
      <c r="U149" s="182">
        <v>0</v>
      </c>
      <c r="V149" s="179"/>
      <c r="W149" s="151"/>
      <c r="X149" s="183">
        <v>703</v>
      </c>
      <c r="Y149" s="179"/>
      <c r="AB149" s="5" t="s">
        <v>1020</v>
      </c>
      <c r="AE149" s="151"/>
      <c r="AF149" s="151"/>
      <c r="AG149" s="184"/>
      <c r="AH149" s="185"/>
    </row>
    <row r="150" spans="1:34" ht="12.75" hidden="1" customHeight="1" x14ac:dyDescent="0.25">
      <c r="A150" s="178" t="s">
        <v>1184</v>
      </c>
      <c r="B150" s="179"/>
      <c r="C150" s="180" t="s">
        <v>1185</v>
      </c>
      <c r="D150" s="181"/>
      <c r="E150" s="181"/>
      <c r="F150" s="179"/>
      <c r="G150" s="149">
        <v>0</v>
      </c>
      <c r="H150" s="151"/>
      <c r="I150" s="149">
        <v>580156</v>
      </c>
      <c r="J150" s="151"/>
      <c r="K150" s="182">
        <v>0</v>
      </c>
      <c r="L150" s="179"/>
      <c r="M150" s="151"/>
      <c r="N150" s="182">
        <v>580156</v>
      </c>
      <c r="O150" s="179"/>
      <c r="P150" s="151"/>
      <c r="Q150" s="149">
        <v>0</v>
      </c>
      <c r="R150" s="151"/>
      <c r="S150" s="149">
        <v>0</v>
      </c>
      <c r="T150" s="151"/>
      <c r="U150" s="182">
        <v>0</v>
      </c>
      <c r="V150" s="179"/>
      <c r="W150" s="151"/>
      <c r="X150" s="183">
        <v>580</v>
      </c>
      <c r="Y150" s="179"/>
      <c r="AB150" s="5" t="s">
        <v>1020</v>
      </c>
      <c r="AE150" s="151"/>
      <c r="AF150" s="151"/>
      <c r="AG150" s="184"/>
      <c r="AH150" s="185"/>
    </row>
    <row r="151" spans="1:34" ht="12.75" hidden="1" customHeight="1" x14ac:dyDescent="0.25">
      <c r="A151" s="8"/>
      <c r="B151" s="7"/>
      <c r="C151" s="9"/>
      <c r="D151" s="10"/>
      <c r="E151" s="10"/>
      <c r="F151" s="7"/>
      <c r="G151" s="4"/>
      <c r="I151" s="4"/>
      <c r="K151" s="4"/>
      <c r="L151" s="7"/>
      <c r="N151" s="4"/>
      <c r="O151" s="7"/>
      <c r="Q151" s="4"/>
      <c r="S151" s="4"/>
      <c r="U151" s="4"/>
      <c r="V151" s="7"/>
      <c r="X151" s="4"/>
      <c r="Y151" s="7"/>
      <c r="AB151" s="5">
        <v>0</v>
      </c>
      <c r="AE151" s="21"/>
      <c r="AG151" s="12"/>
      <c r="AH151" s="12"/>
    </row>
    <row r="152" spans="1:34" ht="12.75" hidden="1" customHeight="1" x14ac:dyDescent="0.25">
      <c r="A152" s="8"/>
      <c r="B152" s="7"/>
      <c r="C152" s="9"/>
      <c r="D152" s="10"/>
      <c r="E152" s="10"/>
      <c r="F152" s="7"/>
      <c r="G152" s="4"/>
      <c r="I152" s="4"/>
      <c r="K152" s="4"/>
      <c r="L152" s="7"/>
      <c r="N152" s="4"/>
      <c r="O152" s="7"/>
      <c r="Q152" s="4"/>
      <c r="S152" s="4"/>
      <c r="U152" s="4"/>
      <c r="V152" s="7"/>
      <c r="X152" s="4"/>
      <c r="Y152" s="7"/>
      <c r="AB152" s="5">
        <v>0</v>
      </c>
    </row>
    <row r="153" spans="1:34" ht="12.75" hidden="1" customHeight="1" x14ac:dyDescent="0.25">
      <c r="A153" s="178" t="s">
        <v>1171</v>
      </c>
      <c r="B153" s="179"/>
      <c r="C153" s="180" t="s">
        <v>1172</v>
      </c>
      <c r="D153" s="181"/>
      <c r="E153" s="181"/>
      <c r="F153" s="179"/>
      <c r="G153" s="149">
        <v>0</v>
      </c>
      <c r="H153" s="151"/>
      <c r="I153" s="149">
        <v>64579200</v>
      </c>
      <c r="J153" s="151"/>
      <c r="K153" s="182">
        <v>0</v>
      </c>
      <c r="L153" s="179"/>
      <c r="M153" s="151"/>
      <c r="N153" s="182">
        <v>64579200</v>
      </c>
      <c r="O153" s="179"/>
      <c r="P153" s="151"/>
      <c r="Q153" s="149">
        <v>0</v>
      </c>
      <c r="R153" s="151"/>
      <c r="S153" s="149">
        <v>0</v>
      </c>
      <c r="T153" s="151"/>
      <c r="U153" s="182">
        <v>0</v>
      </c>
      <c r="V153" s="179"/>
      <c r="W153" s="151"/>
      <c r="X153" s="183">
        <v>64579</v>
      </c>
      <c r="Y153" s="179"/>
      <c r="AB153" s="5" t="s">
        <v>968</v>
      </c>
      <c r="AE153" s="151">
        <f>+X153/1000</f>
        <v>64.578999999999994</v>
      </c>
      <c r="AF153" s="151"/>
      <c r="AG153" s="184" t="str">
        <f t="shared" ref="AG153" si="0">FIXED(AE153,0,TRUE)</f>
        <v>65</v>
      </c>
      <c r="AH153" s="185"/>
    </row>
    <row r="154" spans="1:34" ht="12.75" hidden="1" customHeight="1" x14ac:dyDescent="0.25">
      <c r="A154" s="178" t="s">
        <v>1169</v>
      </c>
      <c r="B154" s="179"/>
      <c r="C154" s="180" t="s">
        <v>1170</v>
      </c>
      <c r="D154" s="181"/>
      <c r="E154" s="181"/>
      <c r="F154" s="179"/>
      <c r="G154" s="149">
        <v>0</v>
      </c>
      <c r="H154" s="151"/>
      <c r="I154" s="149">
        <v>1412670</v>
      </c>
      <c r="J154" s="151"/>
      <c r="K154" s="182">
        <v>0</v>
      </c>
      <c r="L154" s="179"/>
      <c r="M154" s="151"/>
      <c r="N154" s="182">
        <v>1412670</v>
      </c>
      <c r="O154" s="179"/>
      <c r="P154" s="151"/>
      <c r="Q154" s="149">
        <v>0</v>
      </c>
      <c r="R154" s="151"/>
      <c r="S154" s="149">
        <v>0</v>
      </c>
      <c r="T154" s="151"/>
      <c r="U154" s="182">
        <v>0</v>
      </c>
      <c r="V154" s="179"/>
      <c r="W154" s="151"/>
      <c r="X154" s="183">
        <v>1413</v>
      </c>
      <c r="Y154" s="179"/>
      <c r="AB154" s="5" t="s">
        <v>968</v>
      </c>
      <c r="AE154" s="151">
        <f t="shared" ref="AE154:AE157" si="1">+X154/1000</f>
        <v>1.413</v>
      </c>
      <c r="AF154" s="151"/>
      <c r="AG154" s="184" t="str">
        <f t="shared" ref="AG154:AG158" si="2">FIXED(AE154,0,TRUE)</f>
        <v>1</v>
      </c>
      <c r="AH154" s="185"/>
    </row>
    <row r="155" spans="1:34" ht="12.75" hidden="1" customHeight="1" x14ac:dyDescent="0.25">
      <c r="A155" s="178" t="s">
        <v>1189</v>
      </c>
      <c r="B155" s="179"/>
      <c r="C155" s="180" t="s">
        <v>1190</v>
      </c>
      <c r="D155" s="181"/>
      <c r="E155" s="181"/>
      <c r="F155" s="179"/>
      <c r="G155" s="149">
        <v>0</v>
      </c>
      <c r="H155" s="151"/>
      <c r="I155" s="149">
        <v>1379530</v>
      </c>
      <c r="J155" s="151"/>
      <c r="K155" s="182">
        <v>0</v>
      </c>
      <c r="L155" s="179"/>
      <c r="M155" s="151"/>
      <c r="N155" s="182">
        <v>1379530</v>
      </c>
      <c r="O155" s="179"/>
      <c r="P155" s="151"/>
      <c r="Q155" s="149">
        <v>0</v>
      </c>
      <c r="R155" s="151"/>
      <c r="S155" s="149">
        <v>0</v>
      </c>
      <c r="T155" s="151"/>
      <c r="U155" s="182">
        <v>0</v>
      </c>
      <c r="V155" s="179"/>
      <c r="W155" s="151"/>
      <c r="X155" s="183">
        <v>1380</v>
      </c>
      <c r="Y155" s="179"/>
      <c r="AB155" s="5" t="s">
        <v>1020</v>
      </c>
      <c r="AE155" s="151">
        <f t="shared" si="1"/>
        <v>1.38</v>
      </c>
      <c r="AF155" s="151"/>
      <c r="AG155" s="184" t="str">
        <f t="shared" si="2"/>
        <v>1</v>
      </c>
      <c r="AH155" s="185"/>
    </row>
    <row r="156" spans="1:34" ht="12.75" hidden="1" customHeight="1" x14ac:dyDescent="0.25">
      <c r="A156" s="178" t="s">
        <v>1184</v>
      </c>
      <c r="B156" s="179"/>
      <c r="C156" s="180" t="s">
        <v>1185</v>
      </c>
      <c r="D156" s="181"/>
      <c r="E156" s="181"/>
      <c r="F156" s="179"/>
      <c r="G156" s="149">
        <v>0</v>
      </c>
      <c r="H156" s="151"/>
      <c r="I156" s="149">
        <v>2180852</v>
      </c>
      <c r="J156" s="151"/>
      <c r="K156" s="182">
        <v>0</v>
      </c>
      <c r="L156" s="179"/>
      <c r="M156" s="151"/>
      <c r="N156" s="182">
        <v>2180852</v>
      </c>
      <c r="O156" s="179"/>
      <c r="P156" s="151"/>
      <c r="Q156" s="149">
        <v>0</v>
      </c>
      <c r="R156" s="151"/>
      <c r="S156" s="149">
        <v>0</v>
      </c>
      <c r="T156" s="151"/>
      <c r="U156" s="182">
        <v>0</v>
      </c>
      <c r="V156" s="179"/>
      <c r="W156" s="151"/>
      <c r="X156" s="183">
        <v>2181</v>
      </c>
      <c r="Y156" s="179"/>
      <c r="AB156" s="5" t="s">
        <v>1020</v>
      </c>
      <c r="AE156" s="151">
        <f t="shared" si="1"/>
        <v>2.181</v>
      </c>
      <c r="AF156" s="151"/>
      <c r="AG156" s="184" t="str">
        <f t="shared" si="2"/>
        <v>2</v>
      </c>
      <c r="AH156" s="185"/>
    </row>
    <row r="157" spans="1:34" ht="12.75" hidden="1" customHeight="1" x14ac:dyDescent="0.25">
      <c r="A157" s="178" t="s">
        <v>35</v>
      </c>
      <c r="B157" s="179"/>
      <c r="C157" s="180" t="s">
        <v>36</v>
      </c>
      <c r="D157" s="181"/>
      <c r="E157" s="181"/>
      <c r="F157" s="179"/>
      <c r="G157" s="149">
        <v>0</v>
      </c>
      <c r="H157" s="151"/>
      <c r="I157" s="149">
        <v>29983665</v>
      </c>
      <c r="J157" s="151"/>
      <c r="K157" s="182">
        <v>0</v>
      </c>
      <c r="L157" s="179"/>
      <c r="M157" s="151"/>
      <c r="N157" s="182">
        <v>29983665</v>
      </c>
      <c r="O157" s="179"/>
      <c r="P157" s="151"/>
      <c r="Q157" s="149">
        <v>0</v>
      </c>
      <c r="R157" s="151"/>
      <c r="S157" s="149">
        <v>0</v>
      </c>
      <c r="T157" s="151"/>
      <c r="U157" s="182">
        <v>0</v>
      </c>
      <c r="V157" s="179"/>
      <c r="W157" s="151"/>
      <c r="X157" s="232">
        <v>29984</v>
      </c>
      <c r="Y157" s="222"/>
      <c r="AB157" s="5" t="s">
        <v>34</v>
      </c>
      <c r="AE157" s="151">
        <f t="shared" si="1"/>
        <v>29.984000000000002</v>
      </c>
      <c r="AF157" s="151"/>
      <c r="AG157" s="184" t="str">
        <f t="shared" si="2"/>
        <v>30</v>
      </c>
      <c r="AH157" s="185"/>
    </row>
    <row r="158" spans="1:34" ht="12.75" hidden="1" customHeight="1" x14ac:dyDescent="0.25">
      <c r="A158" s="178" t="s">
        <v>37</v>
      </c>
      <c r="B158" s="179"/>
      <c r="C158" s="180" t="s">
        <v>38</v>
      </c>
      <c r="D158" s="181"/>
      <c r="E158" s="181"/>
      <c r="F158" s="179"/>
      <c r="G158" s="149">
        <v>32811836</v>
      </c>
      <c r="H158" s="151"/>
      <c r="I158" s="149">
        <v>0</v>
      </c>
      <c r="J158" s="151"/>
      <c r="K158" s="182">
        <v>32811836</v>
      </c>
      <c r="L158" s="179"/>
      <c r="M158" s="151"/>
      <c r="N158" s="182">
        <v>0</v>
      </c>
      <c r="O158" s="179"/>
      <c r="P158" s="151"/>
      <c r="Q158" s="149">
        <v>0</v>
      </c>
      <c r="R158" s="151"/>
      <c r="S158" s="149">
        <v>0</v>
      </c>
      <c r="T158" s="151"/>
      <c r="U158" s="183">
        <v>32812</v>
      </c>
      <c r="V158" s="179"/>
      <c r="W158" s="151"/>
      <c r="X158" s="182">
        <v>0</v>
      </c>
      <c r="Y158" s="179"/>
      <c r="AB158" s="5" t="s">
        <v>39</v>
      </c>
      <c r="AE158" s="151">
        <f t="shared" ref="AE158" si="3">+U158/1000</f>
        <v>32.811999999999998</v>
      </c>
      <c r="AF158" s="151"/>
      <c r="AG158" s="184" t="str">
        <f t="shared" si="2"/>
        <v>33</v>
      </c>
      <c r="AH158" s="185"/>
    </row>
    <row r="159" spans="1:34" ht="12.75" hidden="1" customHeight="1" x14ac:dyDescent="0.25">
      <c r="A159" s="178" t="s">
        <v>43</v>
      </c>
      <c r="B159" s="179"/>
      <c r="C159" s="180" t="s">
        <v>44</v>
      </c>
      <c r="D159" s="181"/>
      <c r="E159" s="181"/>
      <c r="F159" s="179"/>
      <c r="G159" s="149">
        <v>23652</v>
      </c>
      <c r="H159" s="151"/>
      <c r="I159" s="149">
        <v>0</v>
      </c>
      <c r="J159" s="151"/>
      <c r="K159" s="182">
        <v>23652</v>
      </c>
      <c r="L159" s="179"/>
      <c r="M159" s="151"/>
      <c r="N159" s="182">
        <v>0</v>
      </c>
      <c r="O159" s="179"/>
      <c r="P159" s="151"/>
      <c r="Q159" s="149">
        <v>0</v>
      </c>
      <c r="R159" s="151"/>
      <c r="S159" s="149">
        <v>0</v>
      </c>
      <c r="T159" s="151"/>
      <c r="U159" s="183">
        <v>24</v>
      </c>
      <c r="V159" s="179"/>
      <c r="W159" s="151"/>
      <c r="X159" s="182">
        <v>0</v>
      </c>
      <c r="Y159" s="179"/>
      <c r="AB159" s="5" t="s">
        <v>39</v>
      </c>
      <c r="AE159" s="21">
        <f t="shared" ref="AE159:AE171" si="4">+U159/1000</f>
        <v>2.4E-2</v>
      </c>
      <c r="AG159" s="176" t="str">
        <f t="shared" ref="AG159:AG171" si="5">+FIXED(AE159,0,TRUE)</f>
        <v>0</v>
      </c>
      <c r="AH159" s="177"/>
    </row>
    <row r="160" spans="1:34" ht="12.75" hidden="1" customHeight="1" x14ac:dyDescent="0.25">
      <c r="A160" s="178" t="s">
        <v>47</v>
      </c>
      <c r="B160" s="179"/>
      <c r="C160" s="180" t="s">
        <v>48</v>
      </c>
      <c r="D160" s="181"/>
      <c r="E160" s="181"/>
      <c r="F160" s="179"/>
      <c r="G160" s="149">
        <v>583671</v>
      </c>
      <c r="H160" s="151"/>
      <c r="I160" s="149">
        <v>0</v>
      </c>
      <c r="J160" s="151"/>
      <c r="K160" s="182">
        <v>583671</v>
      </c>
      <c r="L160" s="179"/>
      <c r="M160" s="151"/>
      <c r="N160" s="182">
        <v>0</v>
      </c>
      <c r="O160" s="179"/>
      <c r="P160" s="151"/>
      <c r="Q160" s="149">
        <v>0</v>
      </c>
      <c r="R160" s="151"/>
      <c r="S160" s="149">
        <v>0</v>
      </c>
      <c r="T160" s="151"/>
      <c r="U160" s="183">
        <v>584</v>
      </c>
      <c r="V160" s="179"/>
      <c r="W160" s="151"/>
      <c r="X160" s="182">
        <v>0</v>
      </c>
      <c r="Y160" s="179"/>
      <c r="AB160" s="5" t="s">
        <v>49</v>
      </c>
      <c r="AE160" s="21">
        <f t="shared" si="4"/>
        <v>0.58399999999999996</v>
      </c>
      <c r="AG160" s="176" t="str">
        <f t="shared" si="5"/>
        <v>1</v>
      </c>
      <c r="AH160" s="177"/>
    </row>
    <row r="161" spans="1:35" ht="12.75" hidden="1" customHeight="1" x14ac:dyDescent="0.25">
      <c r="A161" s="178" t="s">
        <v>52</v>
      </c>
      <c r="B161" s="179"/>
      <c r="C161" s="180" t="s">
        <v>53</v>
      </c>
      <c r="D161" s="181"/>
      <c r="E161" s="181"/>
      <c r="F161" s="179"/>
      <c r="G161" s="149">
        <v>583671</v>
      </c>
      <c r="H161" s="151"/>
      <c r="I161" s="149">
        <v>0</v>
      </c>
      <c r="J161" s="151"/>
      <c r="K161" s="182">
        <v>583671</v>
      </c>
      <c r="L161" s="179"/>
      <c r="M161" s="151"/>
      <c r="N161" s="182">
        <v>0</v>
      </c>
      <c r="O161" s="179"/>
      <c r="P161" s="151"/>
      <c r="Q161" s="149">
        <v>0</v>
      </c>
      <c r="R161" s="151"/>
      <c r="S161" s="149">
        <v>0</v>
      </c>
      <c r="T161" s="151"/>
      <c r="U161" s="183">
        <v>584</v>
      </c>
      <c r="V161" s="179"/>
      <c r="W161" s="151"/>
      <c r="X161" s="182">
        <v>0</v>
      </c>
      <c r="Y161" s="179"/>
      <c r="AB161" s="5" t="s">
        <v>54</v>
      </c>
      <c r="AE161" s="21">
        <f t="shared" si="4"/>
        <v>0.58399999999999996</v>
      </c>
      <c r="AG161" s="176" t="str">
        <f t="shared" si="5"/>
        <v>1</v>
      </c>
      <c r="AH161" s="177"/>
    </row>
    <row r="162" spans="1:35" ht="12.75" hidden="1" customHeight="1" x14ac:dyDescent="0.25">
      <c r="A162" s="178" t="s">
        <v>66</v>
      </c>
      <c r="B162" s="179"/>
      <c r="C162" s="180" t="s">
        <v>67</v>
      </c>
      <c r="D162" s="181"/>
      <c r="E162" s="181"/>
      <c r="F162" s="179"/>
      <c r="G162" s="149">
        <v>598902</v>
      </c>
      <c r="H162" s="151"/>
      <c r="I162" s="149">
        <v>0</v>
      </c>
      <c r="J162" s="151"/>
      <c r="K162" s="182">
        <v>598902</v>
      </c>
      <c r="L162" s="179"/>
      <c r="M162" s="151"/>
      <c r="N162" s="182">
        <v>0</v>
      </c>
      <c r="O162" s="179"/>
      <c r="P162" s="151"/>
      <c r="Q162" s="149">
        <v>0</v>
      </c>
      <c r="R162" s="151"/>
      <c r="S162" s="149">
        <v>0</v>
      </c>
      <c r="T162" s="151"/>
      <c r="U162" s="183">
        <v>599</v>
      </c>
      <c r="V162" s="179"/>
      <c r="W162" s="151"/>
      <c r="X162" s="182">
        <v>0</v>
      </c>
      <c r="Y162" s="179"/>
      <c r="AB162" s="5" t="s">
        <v>65</v>
      </c>
      <c r="AE162" s="21">
        <f t="shared" si="4"/>
        <v>0.59899999999999998</v>
      </c>
      <c r="AG162" s="176" t="str">
        <f t="shared" si="5"/>
        <v>1</v>
      </c>
      <c r="AH162" s="177"/>
    </row>
    <row r="163" spans="1:35" ht="12.75" hidden="1" customHeight="1" x14ac:dyDescent="0.25">
      <c r="A163" s="178" t="s">
        <v>68</v>
      </c>
      <c r="B163" s="179"/>
      <c r="C163" s="180" t="s">
        <v>69</v>
      </c>
      <c r="D163" s="181"/>
      <c r="E163" s="181"/>
      <c r="F163" s="179"/>
      <c r="G163" s="149">
        <v>733147</v>
      </c>
      <c r="H163" s="151"/>
      <c r="I163" s="149">
        <v>0</v>
      </c>
      <c r="J163" s="151"/>
      <c r="K163" s="182">
        <v>733147</v>
      </c>
      <c r="L163" s="179"/>
      <c r="M163" s="151"/>
      <c r="N163" s="182">
        <v>0</v>
      </c>
      <c r="O163" s="179"/>
      <c r="P163" s="151"/>
      <c r="Q163" s="149">
        <v>0</v>
      </c>
      <c r="R163" s="151"/>
      <c r="S163" s="149">
        <v>0</v>
      </c>
      <c r="T163" s="151"/>
      <c r="U163" s="183">
        <v>733</v>
      </c>
      <c r="V163" s="179"/>
      <c r="W163" s="151"/>
      <c r="X163" s="182">
        <v>0</v>
      </c>
      <c r="Y163" s="179"/>
      <c r="AB163" s="5" t="s">
        <v>70</v>
      </c>
      <c r="AE163" s="21">
        <f t="shared" si="4"/>
        <v>0.73299999999999998</v>
      </c>
      <c r="AG163" s="176" t="str">
        <f t="shared" si="5"/>
        <v>1</v>
      </c>
      <c r="AH163" s="177"/>
    </row>
    <row r="164" spans="1:35" s="22" customFormat="1" ht="12.75" hidden="1" customHeight="1" x14ac:dyDescent="0.25">
      <c r="A164" s="178" t="s">
        <v>71</v>
      </c>
      <c r="B164" s="179"/>
      <c r="C164" s="180" t="s">
        <v>72</v>
      </c>
      <c r="D164" s="181"/>
      <c r="E164" s="181"/>
      <c r="F164" s="179"/>
      <c r="G164" s="149">
        <v>426780</v>
      </c>
      <c r="H164" s="151"/>
      <c r="I164" s="149">
        <v>0</v>
      </c>
      <c r="J164" s="151"/>
      <c r="K164" s="182">
        <v>426780</v>
      </c>
      <c r="L164" s="179"/>
      <c r="M164" s="151"/>
      <c r="N164" s="182">
        <v>0</v>
      </c>
      <c r="O164" s="179"/>
      <c r="P164" s="151"/>
      <c r="Q164" s="149">
        <v>0</v>
      </c>
      <c r="R164" s="151"/>
      <c r="S164" s="149">
        <v>0</v>
      </c>
      <c r="T164" s="151"/>
      <c r="U164" s="183">
        <v>427</v>
      </c>
      <c r="V164" s="179"/>
      <c r="W164" s="151"/>
      <c r="X164" s="182">
        <v>0</v>
      </c>
      <c r="Y164" s="179"/>
      <c r="AA164"/>
      <c r="AB164" s="5" t="s">
        <v>70</v>
      </c>
      <c r="AC164"/>
      <c r="AD164"/>
      <c r="AE164" s="21">
        <f t="shared" si="4"/>
        <v>0.42699999999999999</v>
      </c>
      <c r="AF164"/>
      <c r="AG164" s="176" t="str">
        <f t="shared" si="5"/>
        <v>0</v>
      </c>
      <c r="AH164" s="177"/>
      <c r="AI164"/>
    </row>
    <row r="165" spans="1:35" ht="12.75" hidden="1" customHeight="1" x14ac:dyDescent="0.25">
      <c r="A165" s="178" t="s">
        <v>73</v>
      </c>
      <c r="B165" s="179"/>
      <c r="C165" s="180" t="s">
        <v>74</v>
      </c>
      <c r="D165" s="181"/>
      <c r="E165" s="181"/>
      <c r="F165" s="179"/>
      <c r="G165" s="149">
        <v>495467</v>
      </c>
      <c r="H165" s="151"/>
      <c r="I165" s="149">
        <v>0</v>
      </c>
      <c r="J165" s="151"/>
      <c r="K165" s="182">
        <v>495467</v>
      </c>
      <c r="L165" s="179"/>
      <c r="M165" s="151"/>
      <c r="N165" s="182">
        <v>0</v>
      </c>
      <c r="O165" s="179"/>
      <c r="P165" s="151"/>
      <c r="Q165" s="149">
        <v>0</v>
      </c>
      <c r="R165" s="151"/>
      <c r="S165" s="149">
        <v>0</v>
      </c>
      <c r="T165" s="151"/>
      <c r="U165" s="183">
        <v>495</v>
      </c>
      <c r="V165" s="179"/>
      <c r="W165" s="151"/>
      <c r="X165" s="182">
        <v>0</v>
      </c>
      <c r="Y165" s="179"/>
      <c r="AA165" s="22"/>
      <c r="AB165" s="5" t="s">
        <v>70</v>
      </c>
      <c r="AC165" s="22"/>
      <c r="AD165" s="22"/>
      <c r="AE165" s="21">
        <f t="shared" si="4"/>
        <v>0.495</v>
      </c>
      <c r="AG165" s="176" t="str">
        <f t="shared" si="5"/>
        <v>0</v>
      </c>
      <c r="AH165" s="177"/>
      <c r="AI165" s="22"/>
    </row>
    <row r="166" spans="1:35" ht="12.75" hidden="1" customHeight="1" x14ac:dyDescent="0.25">
      <c r="A166" s="178" t="s">
        <v>75</v>
      </c>
      <c r="B166" s="179"/>
      <c r="C166" s="180" t="s">
        <v>76</v>
      </c>
      <c r="D166" s="181"/>
      <c r="E166" s="181"/>
      <c r="F166" s="179"/>
      <c r="G166" s="149">
        <v>140748</v>
      </c>
      <c r="H166" s="151"/>
      <c r="I166" s="149">
        <v>0</v>
      </c>
      <c r="J166" s="151"/>
      <c r="K166" s="182">
        <v>140748</v>
      </c>
      <c r="L166" s="179"/>
      <c r="M166" s="151"/>
      <c r="N166" s="182">
        <v>0</v>
      </c>
      <c r="O166" s="179"/>
      <c r="P166" s="151"/>
      <c r="Q166" s="149">
        <v>0</v>
      </c>
      <c r="R166" s="151"/>
      <c r="S166" s="149">
        <v>0</v>
      </c>
      <c r="T166" s="151"/>
      <c r="U166" s="183">
        <v>141</v>
      </c>
      <c r="V166" s="179"/>
      <c r="W166" s="151"/>
      <c r="X166" s="182">
        <v>0</v>
      </c>
      <c r="Y166" s="179"/>
      <c r="AB166" s="23" t="s">
        <v>77</v>
      </c>
      <c r="AE166" s="21">
        <f t="shared" si="4"/>
        <v>0.14099999999999999</v>
      </c>
      <c r="AG166" s="176" t="str">
        <f t="shared" si="5"/>
        <v>0</v>
      </c>
      <c r="AH166" s="177"/>
    </row>
    <row r="167" spans="1:35" ht="12.75" hidden="1" customHeight="1" x14ac:dyDescent="0.25">
      <c r="A167" s="178" t="s">
        <v>1203</v>
      </c>
      <c r="B167" s="179"/>
      <c r="C167" s="180" t="s">
        <v>1204</v>
      </c>
      <c r="D167" s="181"/>
      <c r="E167" s="181"/>
      <c r="F167" s="179"/>
      <c r="G167" s="149">
        <v>230402</v>
      </c>
      <c r="H167" s="151"/>
      <c r="I167" s="149">
        <v>0</v>
      </c>
      <c r="J167" s="151"/>
      <c r="K167" s="182">
        <v>230402</v>
      </c>
      <c r="L167" s="179"/>
      <c r="M167" s="151"/>
      <c r="N167" s="182">
        <v>0</v>
      </c>
      <c r="O167" s="179"/>
      <c r="P167" s="151"/>
      <c r="Q167" s="149">
        <v>0</v>
      </c>
      <c r="R167" s="151"/>
      <c r="S167" s="149">
        <v>0</v>
      </c>
      <c r="T167" s="151"/>
      <c r="U167" s="183">
        <v>230</v>
      </c>
      <c r="V167" s="179"/>
      <c r="W167" s="151"/>
      <c r="X167" s="182">
        <v>0</v>
      </c>
      <c r="Y167" s="179"/>
      <c r="AB167" s="5" t="s">
        <v>218</v>
      </c>
      <c r="AE167" s="21">
        <f t="shared" si="4"/>
        <v>0.23</v>
      </c>
      <c r="AG167" s="176" t="str">
        <f t="shared" si="5"/>
        <v>0</v>
      </c>
      <c r="AH167" s="177"/>
    </row>
    <row r="168" spans="1:35" ht="12.75" hidden="1" customHeight="1" x14ac:dyDescent="0.25">
      <c r="A168" s="178" t="s">
        <v>78</v>
      </c>
      <c r="B168" s="179"/>
      <c r="C168" s="180" t="s">
        <v>79</v>
      </c>
      <c r="D168" s="181"/>
      <c r="E168" s="181"/>
      <c r="F168" s="179"/>
      <c r="G168" s="149">
        <v>83170</v>
      </c>
      <c r="H168" s="151"/>
      <c r="I168" s="149">
        <v>0</v>
      </c>
      <c r="J168" s="151"/>
      <c r="K168" s="182">
        <v>83170</v>
      </c>
      <c r="L168" s="179"/>
      <c r="M168" s="151"/>
      <c r="N168" s="182">
        <v>0</v>
      </c>
      <c r="O168" s="179"/>
      <c r="P168" s="151"/>
      <c r="Q168" s="149">
        <v>0</v>
      </c>
      <c r="R168" s="151"/>
      <c r="S168" s="149">
        <v>0</v>
      </c>
      <c r="T168" s="151"/>
      <c r="U168" s="183">
        <v>83</v>
      </c>
      <c r="V168" s="179"/>
      <c r="W168" s="151"/>
      <c r="X168" s="182">
        <v>0</v>
      </c>
      <c r="Y168" s="179"/>
      <c r="AB168" s="5" t="s">
        <v>80</v>
      </c>
      <c r="AE168" s="21">
        <f t="shared" si="4"/>
        <v>8.3000000000000004E-2</v>
      </c>
      <c r="AG168" s="176" t="str">
        <f t="shared" si="5"/>
        <v>0</v>
      </c>
      <c r="AH168" s="177"/>
    </row>
    <row r="169" spans="1:35" ht="12.75" hidden="1" customHeight="1" x14ac:dyDescent="0.25">
      <c r="A169" s="178" t="s">
        <v>83</v>
      </c>
      <c r="B169" s="179"/>
      <c r="C169" s="180" t="s">
        <v>84</v>
      </c>
      <c r="D169" s="181"/>
      <c r="E169" s="181"/>
      <c r="F169" s="179"/>
      <c r="G169" s="149">
        <v>34959</v>
      </c>
      <c r="H169" s="151"/>
      <c r="I169" s="149">
        <v>0</v>
      </c>
      <c r="J169" s="151"/>
      <c r="K169" s="182">
        <v>34959</v>
      </c>
      <c r="L169" s="179"/>
      <c r="M169" s="151"/>
      <c r="N169" s="182">
        <v>0</v>
      </c>
      <c r="O169" s="179"/>
      <c r="P169" s="151"/>
      <c r="Q169" s="149">
        <v>0</v>
      </c>
      <c r="R169" s="151"/>
      <c r="S169" s="149">
        <v>0</v>
      </c>
      <c r="T169" s="151"/>
      <c r="U169" s="183">
        <v>35</v>
      </c>
      <c r="V169" s="179"/>
      <c r="W169" s="151"/>
      <c r="X169" s="182">
        <v>0</v>
      </c>
      <c r="Y169" s="179"/>
      <c r="AB169" s="5" t="s">
        <v>80</v>
      </c>
      <c r="AE169" s="21">
        <f t="shared" si="4"/>
        <v>3.5000000000000003E-2</v>
      </c>
      <c r="AG169" s="176" t="str">
        <f t="shared" si="5"/>
        <v>0</v>
      </c>
      <c r="AH169" s="177"/>
    </row>
    <row r="170" spans="1:35" ht="12.75" hidden="1" customHeight="1" x14ac:dyDescent="0.25">
      <c r="A170" s="178" t="s">
        <v>86</v>
      </c>
      <c r="B170" s="179"/>
      <c r="C170" s="180" t="s">
        <v>38</v>
      </c>
      <c r="D170" s="181"/>
      <c r="E170" s="181"/>
      <c r="F170" s="179"/>
      <c r="G170" s="149">
        <v>27901539</v>
      </c>
      <c r="H170" s="151"/>
      <c r="I170" s="149">
        <v>0</v>
      </c>
      <c r="J170" s="151"/>
      <c r="K170" s="182">
        <v>27901539</v>
      </c>
      <c r="L170" s="179"/>
      <c r="M170" s="151"/>
      <c r="N170" s="182">
        <v>0</v>
      </c>
      <c r="O170" s="179"/>
      <c r="P170" s="151"/>
      <c r="Q170" s="149">
        <v>0</v>
      </c>
      <c r="R170" s="151"/>
      <c r="S170" s="149">
        <v>0</v>
      </c>
      <c r="T170" s="151"/>
      <c r="U170" s="183">
        <v>27902</v>
      </c>
      <c r="V170" s="179"/>
      <c r="W170" s="151"/>
      <c r="X170" s="182">
        <v>0</v>
      </c>
      <c r="Y170" s="179"/>
      <c r="AB170" s="5" t="s">
        <v>39</v>
      </c>
      <c r="AE170" s="21">
        <f t="shared" si="4"/>
        <v>27.902000000000001</v>
      </c>
      <c r="AG170" s="176" t="str">
        <f t="shared" si="5"/>
        <v>28</v>
      </c>
      <c r="AH170" s="177"/>
    </row>
    <row r="171" spans="1:35" ht="12.75" hidden="1" customHeight="1" x14ac:dyDescent="0.25">
      <c r="A171" s="178" t="s">
        <v>92</v>
      </c>
      <c r="B171" s="179"/>
      <c r="C171" s="180" t="s">
        <v>48</v>
      </c>
      <c r="D171" s="181"/>
      <c r="E171" s="181"/>
      <c r="F171" s="179"/>
      <c r="G171" s="149">
        <v>591925</v>
      </c>
      <c r="H171" s="151"/>
      <c r="I171" s="149">
        <v>0</v>
      </c>
      <c r="J171" s="151"/>
      <c r="K171" s="182">
        <v>591925</v>
      </c>
      <c r="L171" s="179"/>
      <c r="M171" s="151"/>
      <c r="N171" s="182">
        <v>0</v>
      </c>
      <c r="O171" s="179"/>
      <c r="P171" s="151"/>
      <c r="Q171" s="149">
        <v>0</v>
      </c>
      <c r="R171" s="151"/>
      <c r="S171" s="149">
        <v>0</v>
      </c>
      <c r="T171" s="151"/>
      <c r="U171" s="183">
        <v>592</v>
      </c>
      <c r="V171" s="179"/>
      <c r="W171" s="151"/>
      <c r="X171" s="182">
        <v>0</v>
      </c>
      <c r="Y171" s="179"/>
      <c r="AB171" s="5" t="s">
        <v>49</v>
      </c>
      <c r="AE171" s="21">
        <f t="shared" si="4"/>
        <v>0.59199999999999997</v>
      </c>
      <c r="AG171" s="176" t="str">
        <f t="shared" si="5"/>
        <v>1</v>
      </c>
      <c r="AH171" s="177"/>
    </row>
    <row r="172" spans="1:35" ht="12.75" hidden="1" customHeight="1" x14ac:dyDescent="0.25">
      <c r="A172" s="178" t="s">
        <v>95</v>
      </c>
      <c r="B172" s="179"/>
      <c r="C172" s="180" t="s">
        <v>53</v>
      </c>
      <c r="D172" s="181"/>
      <c r="E172" s="181"/>
      <c r="F172" s="179"/>
      <c r="G172" s="149">
        <v>556551</v>
      </c>
      <c r="H172" s="151"/>
      <c r="I172" s="149">
        <v>0</v>
      </c>
      <c r="J172" s="151"/>
      <c r="K172" s="182">
        <v>556551</v>
      </c>
      <c r="L172" s="179"/>
      <c r="M172" s="151"/>
      <c r="N172" s="182">
        <v>0</v>
      </c>
      <c r="O172" s="179"/>
      <c r="P172" s="151"/>
      <c r="Q172" s="149">
        <v>0</v>
      </c>
      <c r="R172" s="151"/>
      <c r="S172" s="149">
        <v>0</v>
      </c>
      <c r="T172" s="151"/>
      <c r="U172" s="183">
        <v>557</v>
      </c>
      <c r="V172" s="179"/>
      <c r="W172" s="151"/>
      <c r="X172" s="182">
        <v>0</v>
      </c>
      <c r="Y172" s="179"/>
      <c r="AB172" s="5" t="s">
        <v>1209</v>
      </c>
      <c r="AE172" s="21"/>
      <c r="AG172" s="176"/>
      <c r="AH172" s="177"/>
    </row>
    <row r="173" spans="1:35" ht="12.75" hidden="1" customHeight="1" x14ac:dyDescent="0.25">
      <c r="A173" s="178" t="s">
        <v>107</v>
      </c>
      <c r="B173" s="179"/>
      <c r="C173" s="180" t="s">
        <v>69</v>
      </c>
      <c r="D173" s="181"/>
      <c r="E173" s="181"/>
      <c r="F173" s="179"/>
      <c r="G173" s="149">
        <v>853379</v>
      </c>
      <c r="H173" s="151"/>
      <c r="I173" s="149">
        <v>0</v>
      </c>
      <c r="J173" s="151"/>
      <c r="K173" s="182">
        <v>853379</v>
      </c>
      <c r="L173" s="179"/>
      <c r="M173" s="151"/>
      <c r="N173" s="182">
        <v>0</v>
      </c>
      <c r="O173" s="179"/>
      <c r="P173" s="151"/>
      <c r="Q173" s="149">
        <v>0</v>
      </c>
      <c r="R173" s="151"/>
      <c r="S173" s="149">
        <v>0</v>
      </c>
      <c r="T173" s="151"/>
      <c r="U173" s="183">
        <v>853</v>
      </c>
      <c r="V173" s="179"/>
      <c r="W173" s="151"/>
      <c r="X173" s="182">
        <v>0</v>
      </c>
      <c r="Y173" s="179"/>
      <c r="AB173" s="5" t="s">
        <v>70</v>
      </c>
      <c r="AE173" s="21"/>
      <c r="AG173" s="176"/>
      <c r="AH173" s="177"/>
    </row>
    <row r="174" spans="1:35" s="1" customFormat="1" ht="12.75" hidden="1" customHeight="1" x14ac:dyDescent="0.25">
      <c r="A174" s="178" t="s">
        <v>108</v>
      </c>
      <c r="B174" s="179"/>
      <c r="C174" s="180" t="s">
        <v>72</v>
      </c>
      <c r="D174" s="181"/>
      <c r="E174" s="181"/>
      <c r="F174" s="179"/>
      <c r="G174" s="149">
        <v>361260</v>
      </c>
      <c r="H174" s="151"/>
      <c r="I174" s="149">
        <v>0</v>
      </c>
      <c r="J174" s="151"/>
      <c r="K174" s="182">
        <v>361260</v>
      </c>
      <c r="L174" s="179"/>
      <c r="M174" s="151"/>
      <c r="N174" s="182">
        <v>0</v>
      </c>
      <c r="O174" s="179"/>
      <c r="P174" s="151"/>
      <c r="Q174" s="149">
        <v>0</v>
      </c>
      <c r="R174" s="151"/>
      <c r="S174" s="149">
        <v>0</v>
      </c>
      <c r="T174" s="151"/>
      <c r="U174" s="183">
        <v>361</v>
      </c>
      <c r="V174" s="179"/>
      <c r="W174" s="151"/>
      <c r="X174" s="182">
        <v>0</v>
      </c>
      <c r="Y174" s="179"/>
      <c r="AA174"/>
      <c r="AB174" s="5" t="s">
        <v>70</v>
      </c>
      <c r="AC174"/>
      <c r="AD174"/>
      <c r="AE174" s="21"/>
      <c r="AF174"/>
      <c r="AG174" s="176"/>
      <c r="AH174" s="177"/>
      <c r="AI174"/>
    </row>
    <row r="175" spans="1:35" s="1" customFormat="1" ht="12.75" hidden="1" customHeight="1" x14ac:dyDescent="0.25">
      <c r="A175" s="178" t="s">
        <v>109</v>
      </c>
      <c r="B175" s="179"/>
      <c r="C175" s="180" t="s">
        <v>110</v>
      </c>
      <c r="D175" s="181"/>
      <c r="E175" s="181"/>
      <c r="F175" s="179"/>
      <c r="G175" s="149">
        <v>491261</v>
      </c>
      <c r="H175" s="151"/>
      <c r="I175" s="149">
        <v>0</v>
      </c>
      <c r="J175" s="151"/>
      <c r="K175" s="182">
        <v>491261</v>
      </c>
      <c r="L175" s="179"/>
      <c r="M175" s="151"/>
      <c r="N175" s="182">
        <v>0</v>
      </c>
      <c r="O175" s="179"/>
      <c r="P175" s="151"/>
      <c r="Q175" s="149">
        <v>0</v>
      </c>
      <c r="R175" s="151"/>
      <c r="S175" s="149">
        <v>0</v>
      </c>
      <c r="T175" s="151"/>
      <c r="U175" s="183">
        <v>491</v>
      </c>
      <c r="V175" s="179"/>
      <c r="W175" s="151"/>
      <c r="X175" s="182">
        <v>0</v>
      </c>
      <c r="Y175" s="179"/>
      <c r="AB175" s="5" t="s">
        <v>70</v>
      </c>
      <c r="AE175" s="21"/>
      <c r="AF175"/>
      <c r="AG175" s="176"/>
      <c r="AH175" s="177"/>
    </row>
    <row r="176" spans="1:35" s="1" customFormat="1" ht="12.75" hidden="1" customHeight="1" x14ac:dyDescent="0.25">
      <c r="A176" s="178" t="s">
        <v>112</v>
      </c>
      <c r="B176" s="179"/>
      <c r="C176" s="180" t="s">
        <v>76</v>
      </c>
      <c r="D176" s="181"/>
      <c r="E176" s="181"/>
      <c r="F176" s="179"/>
      <c r="G176" s="149">
        <v>268785</v>
      </c>
      <c r="H176" s="151"/>
      <c r="I176" s="149">
        <v>0</v>
      </c>
      <c r="J176" s="151"/>
      <c r="K176" s="182">
        <v>268785</v>
      </c>
      <c r="L176" s="179"/>
      <c r="M176" s="151"/>
      <c r="N176" s="182">
        <v>0</v>
      </c>
      <c r="O176" s="179"/>
      <c r="P176" s="151"/>
      <c r="Q176" s="149">
        <v>0</v>
      </c>
      <c r="R176" s="151"/>
      <c r="S176" s="149">
        <v>0</v>
      </c>
      <c r="T176" s="151"/>
      <c r="U176" s="183">
        <v>269</v>
      </c>
      <c r="V176" s="179"/>
      <c r="W176" s="151"/>
      <c r="X176" s="182">
        <v>0</v>
      </c>
      <c r="Y176" s="179"/>
      <c r="AB176" s="5" t="s">
        <v>77</v>
      </c>
      <c r="AE176" s="21"/>
      <c r="AF176"/>
      <c r="AG176" s="176"/>
      <c r="AH176" s="177"/>
    </row>
    <row r="177" spans="1:35" ht="12.75" hidden="1" customHeight="1" x14ac:dyDescent="0.25">
      <c r="A177" s="178" t="s">
        <v>1205</v>
      </c>
      <c r="B177" s="179"/>
      <c r="C177" s="180" t="s">
        <v>416</v>
      </c>
      <c r="D177" s="181"/>
      <c r="E177" s="181"/>
      <c r="F177" s="179"/>
      <c r="G177" s="149">
        <v>427590</v>
      </c>
      <c r="H177" s="151"/>
      <c r="I177" s="149">
        <v>0</v>
      </c>
      <c r="J177" s="151"/>
      <c r="K177" s="182">
        <v>427590</v>
      </c>
      <c r="L177" s="179"/>
      <c r="M177" s="151"/>
      <c r="N177" s="182">
        <v>0</v>
      </c>
      <c r="O177" s="179"/>
      <c r="P177" s="151"/>
      <c r="Q177" s="149">
        <v>0</v>
      </c>
      <c r="R177" s="151"/>
      <c r="S177" s="149">
        <v>0</v>
      </c>
      <c r="T177" s="151"/>
      <c r="U177" s="183">
        <v>428</v>
      </c>
      <c r="V177" s="179"/>
      <c r="W177" s="151"/>
      <c r="X177" s="182">
        <v>0</v>
      </c>
      <c r="Y177" s="179"/>
      <c r="AA177" s="1"/>
      <c r="AB177" s="5" t="s">
        <v>218</v>
      </c>
      <c r="AC177" s="1"/>
      <c r="AD177" s="1"/>
      <c r="AE177" s="21"/>
      <c r="AG177" s="176"/>
      <c r="AH177" s="177"/>
      <c r="AI177" s="1"/>
    </row>
    <row r="178" spans="1:35" ht="12.75" hidden="1" customHeight="1" x14ac:dyDescent="0.25">
      <c r="A178" s="178" t="s">
        <v>118</v>
      </c>
      <c r="B178" s="179"/>
      <c r="C178" s="180" t="s">
        <v>119</v>
      </c>
      <c r="D178" s="181"/>
      <c r="E178" s="181"/>
      <c r="F178" s="179"/>
      <c r="G178" s="149">
        <v>489798</v>
      </c>
      <c r="H178" s="151"/>
      <c r="I178" s="149">
        <v>0</v>
      </c>
      <c r="J178" s="151"/>
      <c r="K178" s="182">
        <v>489798</v>
      </c>
      <c r="L178" s="179"/>
      <c r="M178" s="151"/>
      <c r="N178" s="182">
        <v>0</v>
      </c>
      <c r="O178" s="179"/>
      <c r="P178" s="151"/>
      <c r="Q178" s="149">
        <v>0</v>
      </c>
      <c r="R178" s="151"/>
      <c r="S178" s="149">
        <v>0</v>
      </c>
      <c r="T178" s="151"/>
      <c r="U178" s="183">
        <v>490</v>
      </c>
      <c r="V178" s="179"/>
      <c r="W178" s="151"/>
      <c r="X178" s="182">
        <v>0</v>
      </c>
      <c r="Y178" s="179"/>
      <c r="AB178" s="5" t="s">
        <v>117</v>
      </c>
      <c r="AE178" s="21"/>
      <c r="AG178" s="176"/>
      <c r="AH178" s="177"/>
    </row>
    <row r="179" spans="1:35" ht="12.75" hidden="1" customHeight="1" x14ac:dyDescent="0.25">
      <c r="A179" s="178" t="s">
        <v>122</v>
      </c>
      <c r="B179" s="179"/>
      <c r="C179" s="180" t="s">
        <v>123</v>
      </c>
      <c r="D179" s="181"/>
      <c r="E179" s="181"/>
      <c r="F179" s="179"/>
      <c r="G179" s="149">
        <v>53333</v>
      </c>
      <c r="H179" s="151"/>
      <c r="I179" s="149">
        <v>0</v>
      </c>
      <c r="J179" s="151"/>
      <c r="K179" s="182">
        <v>53333</v>
      </c>
      <c r="L179" s="179"/>
      <c r="M179" s="151"/>
      <c r="N179" s="182">
        <v>0</v>
      </c>
      <c r="O179" s="179"/>
      <c r="P179" s="151"/>
      <c r="Q179" s="149">
        <v>0</v>
      </c>
      <c r="R179" s="151"/>
      <c r="S179" s="149">
        <v>0</v>
      </c>
      <c r="T179" s="151"/>
      <c r="U179" s="183">
        <v>53</v>
      </c>
      <c r="V179" s="179"/>
      <c r="W179" s="151"/>
      <c r="X179" s="182">
        <v>0</v>
      </c>
      <c r="Y179" s="179"/>
      <c r="AB179" s="5" t="s">
        <v>120</v>
      </c>
      <c r="AE179" s="21"/>
      <c r="AG179" s="176"/>
      <c r="AH179" s="177"/>
    </row>
    <row r="180" spans="1:35" ht="12.75" hidden="1" customHeight="1" x14ac:dyDescent="0.25">
      <c r="A180" s="178" t="s">
        <v>124</v>
      </c>
      <c r="B180" s="179"/>
      <c r="C180" s="180" t="s">
        <v>125</v>
      </c>
      <c r="D180" s="181"/>
      <c r="E180" s="181"/>
      <c r="F180" s="179"/>
      <c r="G180" s="149">
        <v>471600</v>
      </c>
      <c r="H180" s="151"/>
      <c r="I180" s="149">
        <v>0</v>
      </c>
      <c r="J180" s="151"/>
      <c r="K180" s="182">
        <v>471600</v>
      </c>
      <c r="L180" s="179"/>
      <c r="M180" s="151"/>
      <c r="N180" s="182">
        <v>0</v>
      </c>
      <c r="O180" s="179"/>
      <c r="P180" s="151"/>
      <c r="Q180" s="149">
        <v>0</v>
      </c>
      <c r="R180" s="151"/>
      <c r="S180" s="149">
        <v>0</v>
      </c>
      <c r="T180" s="151"/>
      <c r="U180" s="183">
        <v>472</v>
      </c>
      <c r="V180" s="179"/>
      <c r="W180" s="151"/>
      <c r="X180" s="182">
        <v>0</v>
      </c>
      <c r="Y180" s="179"/>
      <c r="AB180" s="5" t="s">
        <v>120</v>
      </c>
      <c r="AE180" s="21"/>
      <c r="AG180" s="176"/>
      <c r="AH180" s="177"/>
    </row>
    <row r="181" spans="1:35" ht="12.75" hidden="1" customHeight="1" x14ac:dyDescent="0.25">
      <c r="A181" s="178" t="s">
        <v>126</v>
      </c>
      <c r="B181" s="179"/>
      <c r="C181" s="180" t="s">
        <v>127</v>
      </c>
      <c r="D181" s="181"/>
      <c r="E181" s="181"/>
      <c r="F181" s="179"/>
      <c r="G181" s="149">
        <v>800000</v>
      </c>
      <c r="H181" s="151"/>
      <c r="I181" s="149">
        <v>0</v>
      </c>
      <c r="J181" s="151"/>
      <c r="K181" s="182">
        <v>800000</v>
      </c>
      <c r="L181" s="179"/>
      <c r="M181" s="151"/>
      <c r="N181" s="182">
        <v>0</v>
      </c>
      <c r="O181" s="179"/>
      <c r="P181" s="151"/>
      <c r="Q181" s="149">
        <v>0</v>
      </c>
      <c r="R181" s="151"/>
      <c r="S181" s="149">
        <v>0</v>
      </c>
      <c r="T181" s="151"/>
      <c r="U181" s="183">
        <v>800</v>
      </c>
      <c r="V181" s="179"/>
      <c r="W181" s="151"/>
      <c r="X181" s="182">
        <v>0</v>
      </c>
      <c r="Y181" s="179"/>
      <c r="AB181" s="5" t="s">
        <v>120</v>
      </c>
      <c r="AE181" s="21"/>
      <c r="AG181" s="176"/>
      <c r="AH181" s="177"/>
    </row>
    <row r="182" spans="1:35" ht="12.75" hidden="1" customHeight="1" x14ac:dyDescent="0.25">
      <c r="A182" s="178" t="s">
        <v>1191</v>
      </c>
      <c r="B182" s="179"/>
      <c r="C182" s="180" t="s">
        <v>1192</v>
      </c>
      <c r="D182" s="181"/>
      <c r="E182" s="181"/>
      <c r="F182" s="179"/>
      <c r="G182" s="149">
        <v>275555</v>
      </c>
      <c r="H182" s="151"/>
      <c r="I182" s="149">
        <v>0</v>
      </c>
      <c r="J182" s="151"/>
      <c r="K182" s="182">
        <v>275555</v>
      </c>
      <c r="L182" s="179"/>
      <c r="M182" s="151"/>
      <c r="N182" s="182">
        <v>0</v>
      </c>
      <c r="O182" s="179"/>
      <c r="P182" s="151"/>
      <c r="Q182" s="149">
        <v>0</v>
      </c>
      <c r="R182" s="151"/>
      <c r="S182" s="149">
        <v>0</v>
      </c>
      <c r="T182" s="151"/>
      <c r="U182" s="183">
        <v>276</v>
      </c>
      <c r="V182" s="179"/>
      <c r="W182" s="151"/>
      <c r="X182" s="182">
        <v>0</v>
      </c>
      <c r="Y182" s="179"/>
      <c r="AB182" s="5" t="s">
        <v>120</v>
      </c>
      <c r="AE182" s="21"/>
      <c r="AG182" s="176"/>
      <c r="AH182" s="177"/>
    </row>
    <row r="183" spans="1:35" ht="12.75" hidden="1" customHeight="1" x14ac:dyDescent="0.25">
      <c r="A183" s="178" t="s">
        <v>130</v>
      </c>
      <c r="B183" s="179"/>
      <c r="C183" s="180" t="s">
        <v>131</v>
      </c>
      <c r="D183" s="181"/>
      <c r="E183" s="181"/>
      <c r="F183" s="179"/>
      <c r="G183" s="149">
        <v>314400</v>
      </c>
      <c r="H183" s="151"/>
      <c r="I183" s="149">
        <v>0</v>
      </c>
      <c r="J183" s="151"/>
      <c r="K183" s="182">
        <v>314400</v>
      </c>
      <c r="L183" s="179"/>
      <c r="M183" s="151"/>
      <c r="N183" s="182">
        <v>0</v>
      </c>
      <c r="O183" s="179"/>
      <c r="P183" s="151"/>
      <c r="Q183" s="149">
        <v>0</v>
      </c>
      <c r="R183" s="151"/>
      <c r="S183" s="149">
        <v>0</v>
      </c>
      <c r="T183" s="151"/>
      <c r="U183" s="183">
        <v>314</v>
      </c>
      <c r="V183" s="179"/>
      <c r="W183" s="151"/>
      <c r="X183" s="182">
        <v>0</v>
      </c>
      <c r="Y183" s="179"/>
      <c r="AB183" s="5" t="s">
        <v>120</v>
      </c>
      <c r="AE183" s="21"/>
      <c r="AG183" s="176"/>
      <c r="AH183" s="177"/>
    </row>
    <row r="184" spans="1:35" ht="12.75" hidden="1" customHeight="1" x14ac:dyDescent="0.25">
      <c r="A184" s="178" t="s">
        <v>132</v>
      </c>
      <c r="B184" s="179"/>
      <c r="C184" s="180" t="s">
        <v>133</v>
      </c>
      <c r="D184" s="181"/>
      <c r="E184" s="181"/>
      <c r="F184" s="179"/>
      <c r="G184" s="149">
        <v>600000</v>
      </c>
      <c r="H184" s="151"/>
      <c r="I184" s="149">
        <v>0</v>
      </c>
      <c r="J184" s="151"/>
      <c r="K184" s="182">
        <v>600000</v>
      </c>
      <c r="L184" s="179"/>
      <c r="M184" s="151"/>
      <c r="N184" s="182">
        <v>0</v>
      </c>
      <c r="O184" s="179"/>
      <c r="P184" s="151"/>
      <c r="Q184" s="149">
        <v>0</v>
      </c>
      <c r="R184" s="151"/>
      <c r="S184" s="149">
        <v>0</v>
      </c>
      <c r="T184" s="151"/>
      <c r="U184" s="183">
        <v>600</v>
      </c>
      <c r="V184" s="179"/>
      <c r="W184" s="151"/>
      <c r="X184" s="182">
        <v>0</v>
      </c>
      <c r="Y184" s="179"/>
      <c r="AB184" s="5" t="s">
        <v>120</v>
      </c>
      <c r="AE184" s="21"/>
      <c r="AG184" s="176"/>
      <c r="AH184" s="177"/>
    </row>
    <row r="185" spans="1:35" ht="12.75" hidden="1" customHeight="1" x14ac:dyDescent="0.25">
      <c r="A185" s="178" t="s">
        <v>135</v>
      </c>
      <c r="B185" s="179"/>
      <c r="C185" s="180" t="s">
        <v>136</v>
      </c>
      <c r="D185" s="181"/>
      <c r="E185" s="181"/>
      <c r="F185" s="179"/>
      <c r="G185" s="149">
        <v>400592</v>
      </c>
      <c r="H185" s="151"/>
      <c r="I185" s="149">
        <v>0</v>
      </c>
      <c r="J185" s="151"/>
      <c r="K185" s="182">
        <v>400592</v>
      </c>
      <c r="L185" s="179"/>
      <c r="M185" s="151"/>
      <c r="N185" s="182">
        <v>0</v>
      </c>
      <c r="O185" s="179"/>
      <c r="P185" s="151"/>
      <c r="Q185" s="149">
        <v>0</v>
      </c>
      <c r="R185" s="151"/>
      <c r="S185" s="149">
        <v>0</v>
      </c>
      <c r="T185" s="151"/>
      <c r="U185" s="183">
        <v>401</v>
      </c>
      <c r="V185" s="179"/>
      <c r="W185" s="151"/>
      <c r="X185" s="182">
        <v>0</v>
      </c>
      <c r="Y185" s="179"/>
      <c r="AB185" s="5" t="s">
        <v>134</v>
      </c>
      <c r="AE185" s="21"/>
      <c r="AG185" s="176"/>
      <c r="AH185" s="177"/>
    </row>
    <row r="186" spans="1:35" ht="12.75" hidden="1" customHeight="1" x14ac:dyDescent="0.25">
      <c r="A186" s="178" t="s">
        <v>138</v>
      </c>
      <c r="B186" s="179"/>
      <c r="C186" s="180" t="s">
        <v>139</v>
      </c>
      <c r="D186" s="181"/>
      <c r="E186" s="181"/>
      <c r="F186" s="179"/>
      <c r="G186" s="149">
        <v>892601</v>
      </c>
      <c r="H186" s="151"/>
      <c r="I186" s="149">
        <v>0</v>
      </c>
      <c r="J186" s="151"/>
      <c r="K186" s="182">
        <v>892601</v>
      </c>
      <c r="L186" s="179"/>
      <c r="M186" s="151"/>
      <c r="N186" s="182">
        <v>0</v>
      </c>
      <c r="O186" s="179"/>
      <c r="P186" s="151"/>
      <c r="Q186" s="149">
        <v>0</v>
      </c>
      <c r="R186" s="151"/>
      <c r="S186" s="149">
        <v>0</v>
      </c>
      <c r="T186" s="151"/>
      <c r="U186" s="183">
        <v>893</v>
      </c>
      <c r="V186" s="179"/>
      <c r="W186" s="151"/>
      <c r="X186" s="182">
        <v>0</v>
      </c>
      <c r="Y186" s="179"/>
      <c r="AB186" s="5" t="s">
        <v>137</v>
      </c>
      <c r="AE186" s="21"/>
      <c r="AG186" s="176"/>
      <c r="AH186" s="177"/>
    </row>
    <row r="187" spans="1:35" ht="12.75" hidden="1" customHeight="1" x14ac:dyDescent="0.25">
      <c r="A187" s="178" t="s">
        <v>145</v>
      </c>
      <c r="B187" s="179"/>
      <c r="C187" s="180" t="s">
        <v>146</v>
      </c>
      <c r="D187" s="181"/>
      <c r="E187" s="181"/>
      <c r="F187" s="179"/>
      <c r="G187" s="149">
        <v>1697148</v>
      </c>
      <c r="H187" s="151"/>
      <c r="I187" s="149">
        <v>0</v>
      </c>
      <c r="J187" s="151"/>
      <c r="K187" s="182">
        <v>1697148</v>
      </c>
      <c r="L187" s="179"/>
      <c r="M187" s="151"/>
      <c r="N187" s="182">
        <v>0</v>
      </c>
      <c r="O187" s="179"/>
      <c r="P187" s="151"/>
      <c r="Q187" s="149">
        <v>0</v>
      </c>
      <c r="R187" s="151"/>
      <c r="S187" s="149">
        <v>0</v>
      </c>
      <c r="T187" s="151"/>
      <c r="U187" s="183">
        <v>1697</v>
      </c>
      <c r="V187" s="179"/>
      <c r="W187" s="151"/>
      <c r="X187" s="182">
        <v>0</v>
      </c>
      <c r="Y187" s="179"/>
      <c r="AB187" s="5" t="s">
        <v>147</v>
      </c>
      <c r="AE187" s="21"/>
      <c r="AG187" s="176"/>
      <c r="AH187" s="177"/>
    </row>
    <row r="188" spans="1:35" ht="12.75" hidden="1" customHeight="1" x14ac:dyDescent="0.25">
      <c r="A188" s="178" t="s">
        <v>153</v>
      </c>
      <c r="B188" s="179"/>
      <c r="C188" s="180" t="s">
        <v>154</v>
      </c>
      <c r="D188" s="181"/>
      <c r="E188" s="181"/>
      <c r="F188" s="179"/>
      <c r="G188" s="149">
        <v>63284</v>
      </c>
      <c r="H188" s="151"/>
      <c r="I188" s="149">
        <v>0</v>
      </c>
      <c r="J188" s="151"/>
      <c r="K188" s="182">
        <v>63284</v>
      </c>
      <c r="L188" s="179"/>
      <c r="M188" s="151"/>
      <c r="N188" s="182">
        <v>0</v>
      </c>
      <c r="O188" s="179"/>
      <c r="P188" s="151"/>
      <c r="Q188" s="149">
        <v>0</v>
      </c>
      <c r="R188" s="151"/>
      <c r="S188" s="149">
        <v>0</v>
      </c>
      <c r="T188" s="151"/>
      <c r="U188" s="183">
        <v>63</v>
      </c>
      <c r="V188" s="179"/>
      <c r="W188" s="151"/>
      <c r="X188" s="182">
        <v>0</v>
      </c>
      <c r="Y188" s="179"/>
      <c r="AB188" s="5" t="s">
        <v>155</v>
      </c>
      <c r="AE188" s="21"/>
      <c r="AG188" s="176"/>
      <c r="AH188" s="177"/>
    </row>
    <row r="189" spans="1:35" ht="12.75" hidden="1" customHeight="1" x14ac:dyDescent="0.25">
      <c r="A189" s="178" t="s">
        <v>1181</v>
      </c>
      <c r="B189" s="179"/>
      <c r="C189" s="180" t="s">
        <v>1182</v>
      </c>
      <c r="D189" s="181"/>
      <c r="E189" s="181"/>
      <c r="F189" s="179"/>
      <c r="G189" s="149">
        <v>103087</v>
      </c>
      <c r="H189" s="151"/>
      <c r="I189" s="149">
        <v>0</v>
      </c>
      <c r="J189" s="151"/>
      <c r="K189" s="182">
        <v>103087</v>
      </c>
      <c r="L189" s="179"/>
      <c r="M189" s="151"/>
      <c r="N189" s="182">
        <v>0</v>
      </c>
      <c r="O189" s="179"/>
      <c r="P189" s="151"/>
      <c r="Q189" s="149">
        <v>0</v>
      </c>
      <c r="R189" s="151"/>
      <c r="S189" s="149">
        <v>0</v>
      </c>
      <c r="T189" s="151"/>
      <c r="U189" s="183">
        <v>103</v>
      </c>
      <c r="V189" s="179"/>
      <c r="W189" s="151"/>
      <c r="X189" s="182">
        <v>0</v>
      </c>
      <c r="Y189" s="179"/>
      <c r="AB189" s="5" t="s">
        <v>156</v>
      </c>
      <c r="AE189" s="21"/>
      <c r="AG189" s="176"/>
      <c r="AH189" s="177"/>
    </row>
    <row r="190" spans="1:35" ht="12.75" hidden="1" customHeight="1" x14ac:dyDescent="0.25">
      <c r="A190" s="178" t="s">
        <v>160</v>
      </c>
      <c r="B190" s="179"/>
      <c r="C190" s="180" t="s">
        <v>161</v>
      </c>
      <c r="D190" s="181"/>
      <c r="E190" s="181"/>
      <c r="F190" s="179"/>
      <c r="G190" s="149">
        <v>530790</v>
      </c>
      <c r="H190" s="151"/>
      <c r="I190" s="149">
        <v>0</v>
      </c>
      <c r="J190" s="151"/>
      <c r="K190" s="182">
        <v>530790</v>
      </c>
      <c r="L190" s="179"/>
      <c r="M190" s="151"/>
      <c r="N190" s="182">
        <v>0</v>
      </c>
      <c r="O190" s="179"/>
      <c r="P190" s="151"/>
      <c r="Q190" s="149">
        <v>0</v>
      </c>
      <c r="R190" s="151"/>
      <c r="S190" s="149">
        <v>0</v>
      </c>
      <c r="T190" s="151"/>
      <c r="U190" s="183">
        <v>531</v>
      </c>
      <c r="V190" s="179"/>
      <c r="W190" s="151"/>
      <c r="X190" s="182">
        <v>0</v>
      </c>
      <c r="Y190" s="179"/>
      <c r="AB190" s="5" t="s">
        <v>162</v>
      </c>
      <c r="AE190" s="21"/>
      <c r="AG190" s="176"/>
      <c r="AH190" s="177"/>
    </row>
    <row r="191" spans="1:35" ht="12.75" hidden="1" customHeight="1" x14ac:dyDescent="0.25">
      <c r="A191" s="178" t="s">
        <v>1186</v>
      </c>
      <c r="B191" s="179"/>
      <c r="C191" s="180" t="s">
        <v>600</v>
      </c>
      <c r="D191" s="181"/>
      <c r="E191" s="181"/>
      <c r="F191" s="179"/>
      <c r="G191" s="149">
        <v>515032</v>
      </c>
      <c r="H191" s="151"/>
      <c r="I191" s="149">
        <v>0</v>
      </c>
      <c r="J191" s="151"/>
      <c r="K191" s="182">
        <v>515032</v>
      </c>
      <c r="L191" s="179"/>
      <c r="M191" s="151"/>
      <c r="N191" s="182">
        <v>0</v>
      </c>
      <c r="O191" s="179"/>
      <c r="P191" s="151"/>
      <c r="Q191" s="149">
        <v>0</v>
      </c>
      <c r="R191" s="151"/>
      <c r="S191" s="149">
        <v>0</v>
      </c>
      <c r="T191" s="151"/>
      <c r="U191" s="183">
        <v>515</v>
      </c>
      <c r="V191" s="179"/>
      <c r="W191" s="151"/>
      <c r="X191" s="182">
        <v>0</v>
      </c>
      <c r="Y191" s="179"/>
      <c r="AB191" s="5" t="s">
        <v>599</v>
      </c>
      <c r="AE191" s="21"/>
      <c r="AG191" s="176"/>
      <c r="AH191" s="177"/>
    </row>
    <row r="192" spans="1:35" ht="12.75" hidden="1" customHeight="1" x14ac:dyDescent="0.25">
      <c r="A192" s="178" t="s">
        <v>165</v>
      </c>
      <c r="B192" s="179"/>
      <c r="C192" s="180" t="s">
        <v>166</v>
      </c>
      <c r="D192" s="181"/>
      <c r="E192" s="181"/>
      <c r="F192" s="179"/>
      <c r="G192" s="149">
        <v>137256</v>
      </c>
      <c r="H192" s="151"/>
      <c r="I192" s="149">
        <v>0</v>
      </c>
      <c r="J192" s="151"/>
      <c r="K192" s="182">
        <v>137256</v>
      </c>
      <c r="L192" s="179"/>
      <c r="M192" s="151"/>
      <c r="N192" s="182">
        <v>0</v>
      </c>
      <c r="O192" s="179"/>
      <c r="P192" s="151"/>
      <c r="Q192" s="149">
        <v>0</v>
      </c>
      <c r="R192" s="151"/>
      <c r="S192" s="149">
        <v>0</v>
      </c>
      <c r="T192" s="151"/>
      <c r="U192" s="183">
        <v>137</v>
      </c>
      <c r="V192" s="179"/>
      <c r="W192" s="151"/>
      <c r="X192" s="182">
        <v>0</v>
      </c>
      <c r="Y192" s="179"/>
      <c r="AB192" s="5" t="s">
        <v>167</v>
      </c>
      <c r="AE192" s="21"/>
      <c r="AG192" s="176"/>
      <c r="AH192" s="177"/>
    </row>
    <row r="193" spans="1:34" ht="12.75" hidden="1" customHeight="1" x14ac:dyDescent="0.25">
      <c r="A193" s="178" t="s">
        <v>168</v>
      </c>
      <c r="B193" s="179"/>
      <c r="C193" s="180" t="s">
        <v>169</v>
      </c>
      <c r="D193" s="181"/>
      <c r="E193" s="181"/>
      <c r="F193" s="179"/>
      <c r="G193" s="149">
        <v>493295</v>
      </c>
      <c r="H193" s="151"/>
      <c r="I193" s="149">
        <v>0</v>
      </c>
      <c r="J193" s="151"/>
      <c r="K193" s="182">
        <v>493295</v>
      </c>
      <c r="L193" s="179"/>
      <c r="M193" s="151"/>
      <c r="N193" s="182">
        <v>0</v>
      </c>
      <c r="O193" s="179"/>
      <c r="P193" s="151"/>
      <c r="Q193" s="149">
        <v>0</v>
      </c>
      <c r="R193" s="151"/>
      <c r="S193" s="149">
        <v>0</v>
      </c>
      <c r="T193" s="151"/>
      <c r="U193" s="183">
        <v>493</v>
      </c>
      <c r="V193" s="179"/>
      <c r="W193" s="151"/>
      <c r="X193" s="182">
        <v>0</v>
      </c>
      <c r="Y193" s="179"/>
      <c r="AB193" s="5" t="s">
        <v>170</v>
      </c>
      <c r="AE193" s="21"/>
      <c r="AG193" s="176"/>
      <c r="AH193" s="177"/>
    </row>
    <row r="194" spans="1:34" ht="12.75" hidden="1" customHeight="1" x14ac:dyDescent="0.25">
      <c r="A194" s="178" t="s">
        <v>176</v>
      </c>
      <c r="B194" s="179"/>
      <c r="C194" s="180" t="s">
        <v>177</v>
      </c>
      <c r="D194" s="181"/>
      <c r="E194" s="181"/>
      <c r="F194" s="179"/>
      <c r="G194" s="149">
        <v>448290</v>
      </c>
      <c r="H194" s="151"/>
      <c r="I194" s="149">
        <v>0</v>
      </c>
      <c r="J194" s="151"/>
      <c r="K194" s="182">
        <v>448290</v>
      </c>
      <c r="L194" s="179"/>
      <c r="M194" s="151"/>
      <c r="N194" s="182">
        <v>0</v>
      </c>
      <c r="O194" s="179"/>
      <c r="P194" s="151"/>
      <c r="Q194" s="149">
        <v>0</v>
      </c>
      <c r="R194" s="151"/>
      <c r="S194" s="149">
        <v>0</v>
      </c>
      <c r="T194" s="151"/>
      <c r="U194" s="183">
        <v>448</v>
      </c>
      <c r="V194" s="179"/>
      <c r="W194" s="151"/>
      <c r="X194" s="182">
        <v>0</v>
      </c>
      <c r="Y194" s="179"/>
      <c r="AB194" s="5" t="s">
        <v>178</v>
      </c>
      <c r="AE194" s="21"/>
      <c r="AG194" s="176"/>
      <c r="AH194" s="177"/>
    </row>
    <row r="195" spans="1:34" ht="12.75" hidden="1" customHeight="1" x14ac:dyDescent="0.25">
      <c r="A195" s="178" t="s">
        <v>180</v>
      </c>
      <c r="B195" s="179"/>
      <c r="C195" s="180" t="s">
        <v>181</v>
      </c>
      <c r="D195" s="181"/>
      <c r="E195" s="181"/>
      <c r="F195" s="179"/>
      <c r="G195" s="149">
        <v>121979</v>
      </c>
      <c r="H195" s="151"/>
      <c r="I195" s="149">
        <v>0</v>
      </c>
      <c r="J195" s="151"/>
      <c r="K195" s="182">
        <v>121979</v>
      </c>
      <c r="L195" s="179"/>
      <c r="M195" s="151"/>
      <c r="N195" s="182">
        <v>0</v>
      </c>
      <c r="O195" s="179"/>
      <c r="P195" s="151"/>
      <c r="Q195" s="149">
        <v>0</v>
      </c>
      <c r="R195" s="151"/>
      <c r="S195" s="149">
        <v>0</v>
      </c>
      <c r="T195" s="151"/>
      <c r="U195" s="183">
        <v>122</v>
      </c>
      <c r="V195" s="179"/>
      <c r="W195" s="151"/>
      <c r="X195" s="182">
        <v>0</v>
      </c>
      <c r="Y195" s="179"/>
      <c r="AB195" s="5" t="s">
        <v>182</v>
      </c>
      <c r="AE195" s="21"/>
      <c r="AG195" s="176"/>
      <c r="AH195" s="177"/>
    </row>
    <row r="196" spans="1:34" ht="12.75" hidden="1" customHeight="1" x14ac:dyDescent="0.25">
      <c r="A196" s="178" t="s">
        <v>188</v>
      </c>
      <c r="B196" s="179"/>
      <c r="C196" s="180" t="s">
        <v>189</v>
      </c>
      <c r="D196" s="181"/>
      <c r="E196" s="181"/>
      <c r="F196" s="179"/>
      <c r="G196" s="149">
        <v>421613</v>
      </c>
      <c r="H196" s="151"/>
      <c r="I196" s="149">
        <v>0</v>
      </c>
      <c r="J196" s="151"/>
      <c r="K196" s="182">
        <v>421613</v>
      </c>
      <c r="L196" s="179"/>
      <c r="M196" s="151"/>
      <c r="N196" s="182">
        <v>0</v>
      </c>
      <c r="O196" s="179"/>
      <c r="P196" s="151"/>
      <c r="Q196" s="149">
        <v>0</v>
      </c>
      <c r="R196" s="151"/>
      <c r="S196" s="149">
        <v>0</v>
      </c>
      <c r="T196" s="151"/>
      <c r="U196" s="183">
        <v>422</v>
      </c>
      <c r="V196" s="179"/>
      <c r="W196" s="151"/>
      <c r="X196" s="182">
        <v>0</v>
      </c>
      <c r="Y196" s="179"/>
      <c r="AB196" s="5" t="s">
        <v>190</v>
      </c>
      <c r="AE196" s="21"/>
      <c r="AG196" s="176"/>
      <c r="AH196" s="177"/>
    </row>
    <row r="197" spans="1:34" ht="12.75" hidden="1" customHeight="1" x14ac:dyDescent="0.25">
      <c r="A197" s="178" t="s">
        <v>196</v>
      </c>
      <c r="B197" s="179"/>
      <c r="C197" s="180" t="s">
        <v>197</v>
      </c>
      <c r="D197" s="181"/>
      <c r="E197" s="181"/>
      <c r="F197" s="179"/>
      <c r="G197" s="149">
        <v>268052</v>
      </c>
      <c r="H197" s="151"/>
      <c r="I197" s="149">
        <v>0</v>
      </c>
      <c r="J197" s="151"/>
      <c r="K197" s="182">
        <v>268052</v>
      </c>
      <c r="L197" s="179"/>
      <c r="M197" s="151"/>
      <c r="N197" s="182">
        <v>0</v>
      </c>
      <c r="O197" s="179"/>
      <c r="P197" s="151"/>
      <c r="Q197" s="149">
        <v>0</v>
      </c>
      <c r="R197" s="151"/>
      <c r="S197" s="149">
        <v>0</v>
      </c>
      <c r="T197" s="151"/>
      <c r="U197" s="183">
        <v>268</v>
      </c>
      <c r="V197" s="179"/>
      <c r="W197" s="151"/>
      <c r="X197" s="182">
        <v>0</v>
      </c>
      <c r="Y197" s="179"/>
      <c r="AB197" s="5" t="s">
        <v>198</v>
      </c>
      <c r="AE197" s="21"/>
      <c r="AG197" s="176"/>
      <c r="AH197" s="177"/>
    </row>
    <row r="198" spans="1:34" ht="12.75" hidden="1" customHeight="1" x14ac:dyDescent="0.25">
      <c r="A198" s="178" t="s">
        <v>201</v>
      </c>
      <c r="B198" s="179"/>
      <c r="C198" s="180" t="s">
        <v>202</v>
      </c>
      <c r="D198" s="181"/>
      <c r="E198" s="181"/>
      <c r="F198" s="179"/>
      <c r="G198" s="149">
        <v>18292565</v>
      </c>
      <c r="H198" s="151"/>
      <c r="I198" s="149">
        <v>0</v>
      </c>
      <c r="J198" s="151"/>
      <c r="K198" s="182">
        <v>18292565</v>
      </c>
      <c r="L198" s="179"/>
      <c r="M198" s="151"/>
      <c r="N198" s="182">
        <v>0</v>
      </c>
      <c r="O198" s="179"/>
      <c r="P198" s="151"/>
      <c r="Q198" s="149">
        <v>0</v>
      </c>
      <c r="R198" s="151"/>
      <c r="S198" s="149">
        <v>0</v>
      </c>
      <c r="T198" s="151"/>
      <c r="U198" s="183">
        <v>18293</v>
      </c>
      <c r="V198" s="179"/>
      <c r="W198" s="151"/>
      <c r="X198" s="182">
        <v>0</v>
      </c>
      <c r="Y198" s="179"/>
      <c r="AB198" s="5" t="s">
        <v>203</v>
      </c>
      <c r="AE198" s="21"/>
      <c r="AG198" s="176"/>
      <c r="AH198" s="177"/>
    </row>
    <row r="199" spans="1:34" ht="12.75" hidden="1" customHeight="1" x14ac:dyDescent="0.25">
      <c r="A199" s="178" t="s">
        <v>210</v>
      </c>
      <c r="B199" s="179"/>
      <c r="C199" s="180" t="s">
        <v>211</v>
      </c>
      <c r="D199" s="181"/>
      <c r="E199" s="181"/>
      <c r="F199" s="179"/>
      <c r="G199" s="149">
        <v>1338750</v>
      </c>
      <c r="H199" s="151"/>
      <c r="I199" s="149">
        <v>0</v>
      </c>
      <c r="J199" s="151"/>
      <c r="K199" s="182">
        <v>1338750</v>
      </c>
      <c r="L199" s="179"/>
      <c r="M199" s="151"/>
      <c r="N199" s="182">
        <v>0</v>
      </c>
      <c r="O199" s="179"/>
      <c r="P199" s="151"/>
      <c r="Q199" s="149">
        <v>0</v>
      </c>
      <c r="R199" s="151"/>
      <c r="S199" s="149">
        <v>0</v>
      </c>
      <c r="T199" s="151"/>
      <c r="U199" s="183">
        <v>1339</v>
      </c>
      <c r="V199" s="179"/>
      <c r="W199" s="151"/>
      <c r="X199" s="182">
        <v>0</v>
      </c>
      <c r="Y199" s="179"/>
      <c r="AB199" s="5" t="s">
        <v>212</v>
      </c>
      <c r="AE199" s="21"/>
      <c r="AF199" s="151"/>
      <c r="AG199" s="176"/>
      <c r="AH199" s="177"/>
    </row>
    <row r="200" spans="1:34" s="151" customFormat="1" ht="12.75" hidden="1" customHeight="1" x14ac:dyDescent="0.25">
      <c r="A200" s="178" t="s">
        <v>1193</v>
      </c>
      <c r="B200" s="179"/>
      <c r="C200" s="180" t="s">
        <v>1194</v>
      </c>
      <c r="D200" s="181"/>
      <c r="E200" s="181"/>
      <c r="F200" s="179"/>
      <c r="G200" s="149">
        <v>488694</v>
      </c>
      <c r="I200" s="149">
        <v>0</v>
      </c>
      <c r="K200" s="182">
        <v>488694</v>
      </c>
      <c r="L200" s="179"/>
      <c r="N200" s="182">
        <v>0</v>
      </c>
      <c r="O200" s="179"/>
      <c r="Q200" s="149">
        <v>0</v>
      </c>
      <c r="S200" s="149">
        <v>0</v>
      </c>
      <c r="U200" s="183">
        <v>489</v>
      </c>
      <c r="V200" s="179"/>
      <c r="X200" s="182">
        <v>0</v>
      </c>
      <c r="Y200" s="179"/>
      <c r="AB200" s="5" t="s">
        <v>797</v>
      </c>
      <c r="AE200" s="21"/>
      <c r="AG200" s="176"/>
      <c r="AH200" s="177"/>
    </row>
    <row r="201" spans="1:34" s="151" customFormat="1" ht="12.75" hidden="1" customHeight="1" x14ac:dyDescent="0.25">
      <c r="A201" s="178" t="s">
        <v>216</v>
      </c>
      <c r="B201" s="179"/>
      <c r="C201" s="180" t="s">
        <v>217</v>
      </c>
      <c r="D201" s="181"/>
      <c r="E201" s="181"/>
      <c r="F201" s="179"/>
      <c r="G201" s="149">
        <v>3105875</v>
      </c>
      <c r="I201" s="149">
        <v>0</v>
      </c>
      <c r="K201" s="182">
        <v>3105875</v>
      </c>
      <c r="L201" s="179"/>
      <c r="N201" s="182">
        <v>0</v>
      </c>
      <c r="O201" s="179"/>
      <c r="Q201" s="149">
        <v>0</v>
      </c>
      <c r="S201" s="149">
        <v>0</v>
      </c>
      <c r="U201" s="183">
        <v>3106</v>
      </c>
      <c r="V201" s="179"/>
      <c r="X201" s="182">
        <v>0</v>
      </c>
      <c r="Y201" s="179"/>
      <c r="AB201" s="5" t="s">
        <v>214</v>
      </c>
      <c r="AE201" s="21"/>
      <c r="AG201" s="176"/>
      <c r="AH201" s="177"/>
    </row>
    <row r="202" spans="1:34" s="151" customFormat="1" ht="12.75" hidden="1" customHeight="1" x14ac:dyDescent="0.25">
      <c r="A202" s="145"/>
      <c r="B202" s="146"/>
      <c r="C202" s="147"/>
      <c r="D202" s="148"/>
      <c r="E202" s="148"/>
      <c r="F202" s="146"/>
      <c r="G202" s="149"/>
      <c r="I202" s="149"/>
      <c r="K202" s="149"/>
      <c r="L202" s="146"/>
      <c r="N202" s="149"/>
      <c r="O202" s="146"/>
      <c r="Q202" s="149"/>
      <c r="S202" s="149"/>
      <c r="U202" s="150"/>
      <c r="V202" s="146"/>
      <c r="X202" s="149"/>
      <c r="Y202" s="146"/>
      <c r="AB202" s="5">
        <v>0</v>
      </c>
      <c r="AE202" s="21"/>
      <c r="AG202" s="152"/>
      <c r="AH202" s="152"/>
    </row>
    <row r="203" spans="1:34" ht="12.75" hidden="1" customHeight="1" x14ac:dyDescent="0.25">
      <c r="A203" s="135"/>
      <c r="B203" s="7"/>
      <c r="C203" s="136"/>
      <c r="D203" s="10"/>
      <c r="E203" s="10"/>
      <c r="F203" s="7"/>
      <c r="G203" s="134"/>
      <c r="I203" s="134"/>
      <c r="K203" s="134"/>
      <c r="L203" s="7"/>
      <c r="N203" s="134"/>
      <c r="O203" s="7"/>
      <c r="Q203" s="134"/>
      <c r="S203" s="134"/>
      <c r="U203" s="134"/>
      <c r="V203" s="7"/>
      <c r="X203" s="134"/>
      <c r="Y203" s="7"/>
      <c r="AB203" s="5">
        <v>0</v>
      </c>
    </row>
    <row r="204" spans="1:34" ht="12.75" hidden="1" customHeight="1" x14ac:dyDescent="0.25">
      <c r="A204" s="135"/>
      <c r="B204" s="7"/>
      <c r="C204" s="136"/>
      <c r="D204" s="10"/>
      <c r="E204" s="10"/>
      <c r="F204" s="7"/>
      <c r="G204" s="134"/>
      <c r="I204" s="134"/>
      <c r="K204" s="134"/>
      <c r="L204" s="7"/>
      <c r="N204" s="134"/>
      <c r="O204" s="7"/>
      <c r="Q204" s="134"/>
      <c r="S204" s="134"/>
      <c r="U204" s="134"/>
      <c r="V204" s="7"/>
      <c r="X204" s="134"/>
      <c r="Y204" s="7"/>
      <c r="AB204" s="5">
        <v>0</v>
      </c>
    </row>
    <row r="205" spans="1:34" ht="12.75" hidden="1" customHeight="1" x14ac:dyDescent="0.25">
      <c r="A205" s="178" t="s">
        <v>1173</v>
      </c>
      <c r="B205" s="179"/>
      <c r="C205" s="180" t="s">
        <v>1174</v>
      </c>
      <c r="D205" s="181"/>
      <c r="E205" s="181"/>
      <c r="F205" s="179"/>
      <c r="G205" s="149">
        <v>0</v>
      </c>
      <c r="H205" s="151"/>
      <c r="I205" s="149">
        <v>63973770</v>
      </c>
      <c r="J205" s="151"/>
      <c r="K205" s="182">
        <v>0</v>
      </c>
      <c r="L205" s="179"/>
      <c r="M205" s="151"/>
      <c r="N205" s="182">
        <v>63973770</v>
      </c>
      <c r="O205" s="179"/>
      <c r="P205" s="151"/>
      <c r="Q205" s="149">
        <v>0</v>
      </c>
      <c r="R205" s="151"/>
      <c r="S205" s="149">
        <v>0</v>
      </c>
      <c r="T205" s="151"/>
      <c r="U205" s="182">
        <v>0</v>
      </c>
      <c r="V205" s="179"/>
      <c r="W205" s="151"/>
      <c r="X205" s="183">
        <v>63974</v>
      </c>
      <c r="Y205" s="179"/>
      <c r="AB205" s="5" t="s">
        <v>968</v>
      </c>
      <c r="AE205" s="21"/>
      <c r="AG205" s="176"/>
      <c r="AH205" s="177"/>
    </row>
    <row r="206" spans="1:34" ht="12.75" hidden="1" customHeight="1" x14ac:dyDescent="0.25">
      <c r="A206" s="178" t="s">
        <v>1184</v>
      </c>
      <c r="B206" s="179"/>
      <c r="C206" s="180" t="s">
        <v>1185</v>
      </c>
      <c r="D206" s="181"/>
      <c r="E206" s="181"/>
      <c r="F206" s="179"/>
      <c r="G206" s="149">
        <v>0</v>
      </c>
      <c r="H206" s="151"/>
      <c r="I206" s="149">
        <v>2332225</v>
      </c>
      <c r="J206" s="151"/>
      <c r="K206" s="182">
        <v>0</v>
      </c>
      <c r="L206" s="179"/>
      <c r="M206" s="151"/>
      <c r="N206" s="182">
        <v>2332225</v>
      </c>
      <c r="O206" s="179"/>
      <c r="P206" s="151"/>
      <c r="Q206" s="149">
        <v>0</v>
      </c>
      <c r="R206" s="151"/>
      <c r="S206" s="149">
        <v>0</v>
      </c>
      <c r="T206" s="151"/>
      <c r="U206" s="182">
        <v>0</v>
      </c>
      <c r="V206" s="179"/>
      <c r="W206" s="151"/>
      <c r="X206" s="183">
        <v>2332</v>
      </c>
      <c r="Y206" s="179"/>
      <c r="AB206" s="5" t="s">
        <v>1020</v>
      </c>
      <c r="AE206" s="21"/>
      <c r="AG206" s="176"/>
      <c r="AH206" s="177"/>
    </row>
    <row r="207" spans="1:34" ht="12.75" hidden="1" customHeight="1" x14ac:dyDescent="0.25">
      <c r="A207" s="178" t="s">
        <v>35</v>
      </c>
      <c r="B207" s="179"/>
      <c r="C207" s="180" t="s">
        <v>36</v>
      </c>
      <c r="D207" s="181"/>
      <c r="E207" s="181"/>
      <c r="F207" s="179"/>
      <c r="G207" s="149">
        <v>0</v>
      </c>
      <c r="H207" s="151"/>
      <c r="I207" s="149">
        <v>30371475</v>
      </c>
      <c r="J207" s="151"/>
      <c r="K207" s="182">
        <v>0</v>
      </c>
      <c r="L207" s="179"/>
      <c r="M207" s="151"/>
      <c r="N207" s="182">
        <v>30371475</v>
      </c>
      <c r="O207" s="179"/>
      <c r="P207" s="151"/>
      <c r="Q207" s="149">
        <v>0</v>
      </c>
      <c r="R207" s="151"/>
      <c r="S207" s="149">
        <v>0</v>
      </c>
      <c r="T207" s="151"/>
      <c r="U207" s="182">
        <v>0</v>
      </c>
      <c r="V207" s="179"/>
      <c r="W207" s="151"/>
      <c r="X207" s="232">
        <v>30371</v>
      </c>
      <c r="Y207" s="222"/>
      <c r="AB207" s="5" t="s">
        <v>34</v>
      </c>
      <c r="AE207" s="21"/>
      <c r="AG207" s="176"/>
      <c r="AH207" s="177"/>
    </row>
    <row r="208" spans="1:34" ht="12.75" hidden="1" customHeight="1" x14ac:dyDescent="0.25">
      <c r="A208" s="178" t="s">
        <v>37</v>
      </c>
      <c r="B208" s="179"/>
      <c r="C208" s="180" t="s">
        <v>38</v>
      </c>
      <c r="D208" s="181"/>
      <c r="E208" s="181"/>
      <c r="F208" s="179"/>
      <c r="G208" s="149">
        <v>50503847</v>
      </c>
      <c r="H208" s="151"/>
      <c r="I208" s="149">
        <v>0</v>
      </c>
      <c r="J208" s="151"/>
      <c r="K208" s="182">
        <v>50503847</v>
      </c>
      <c r="L208" s="179"/>
      <c r="M208" s="151"/>
      <c r="N208" s="182">
        <v>0</v>
      </c>
      <c r="O208" s="179"/>
      <c r="P208" s="151"/>
      <c r="Q208" s="149">
        <v>0</v>
      </c>
      <c r="R208" s="151"/>
      <c r="S208" s="149">
        <v>0</v>
      </c>
      <c r="T208" s="151"/>
      <c r="U208" s="183">
        <v>50504</v>
      </c>
      <c r="V208" s="179"/>
      <c r="W208" s="151"/>
      <c r="X208" s="182">
        <v>0</v>
      </c>
      <c r="Y208" s="179"/>
      <c r="AB208" s="5" t="s">
        <v>39</v>
      </c>
      <c r="AE208" s="21"/>
      <c r="AG208" s="176"/>
      <c r="AH208" s="177"/>
    </row>
    <row r="209" spans="1:34" ht="12.75" hidden="1" customHeight="1" x14ac:dyDescent="0.25">
      <c r="A209" s="178" t="s">
        <v>43</v>
      </c>
      <c r="B209" s="179"/>
      <c r="C209" s="180" t="s">
        <v>44</v>
      </c>
      <c r="D209" s="181"/>
      <c r="E209" s="181"/>
      <c r="F209" s="179"/>
      <c r="G209" s="149">
        <v>180045</v>
      </c>
      <c r="H209" s="151"/>
      <c r="I209" s="149">
        <v>0</v>
      </c>
      <c r="J209" s="151"/>
      <c r="K209" s="182">
        <v>180045</v>
      </c>
      <c r="L209" s="179"/>
      <c r="M209" s="151"/>
      <c r="N209" s="182">
        <v>0</v>
      </c>
      <c r="O209" s="179"/>
      <c r="P209" s="151"/>
      <c r="Q209" s="149">
        <v>0</v>
      </c>
      <c r="R209" s="151"/>
      <c r="S209" s="149">
        <v>0</v>
      </c>
      <c r="T209" s="151"/>
      <c r="U209" s="183">
        <v>180</v>
      </c>
      <c r="V209" s="179"/>
      <c r="W209" s="151"/>
      <c r="X209" s="182">
        <v>0</v>
      </c>
      <c r="Y209" s="179"/>
      <c r="AB209" s="5" t="s">
        <v>39</v>
      </c>
      <c r="AE209" s="21"/>
      <c r="AF209" s="151"/>
      <c r="AG209" s="176"/>
      <c r="AH209" s="177"/>
    </row>
    <row r="210" spans="1:34" ht="12.75" hidden="1" customHeight="1" x14ac:dyDescent="0.25">
      <c r="A210" s="178" t="s">
        <v>47</v>
      </c>
      <c r="B210" s="179"/>
      <c r="C210" s="180" t="s">
        <v>48</v>
      </c>
      <c r="D210" s="181"/>
      <c r="E210" s="181"/>
      <c r="F210" s="179"/>
      <c r="G210" s="149">
        <v>1062244</v>
      </c>
      <c r="H210" s="151"/>
      <c r="I210" s="149">
        <v>0</v>
      </c>
      <c r="J210" s="151"/>
      <c r="K210" s="182">
        <v>1062244</v>
      </c>
      <c r="L210" s="179"/>
      <c r="M210" s="151"/>
      <c r="N210" s="182">
        <v>0</v>
      </c>
      <c r="O210" s="179"/>
      <c r="P210" s="151"/>
      <c r="Q210" s="149">
        <v>0</v>
      </c>
      <c r="R210" s="151"/>
      <c r="S210" s="149">
        <v>0</v>
      </c>
      <c r="T210" s="151"/>
      <c r="U210" s="183">
        <v>1062</v>
      </c>
      <c r="V210" s="179"/>
      <c r="W210" s="151"/>
      <c r="X210" s="182">
        <v>0</v>
      </c>
      <c r="Y210" s="179"/>
      <c r="AB210" s="5" t="s">
        <v>49</v>
      </c>
      <c r="AE210" s="21"/>
      <c r="AF210" s="151"/>
      <c r="AG210" s="176"/>
      <c r="AH210" s="177"/>
    </row>
    <row r="211" spans="1:34" ht="12.75" hidden="1" customHeight="1" x14ac:dyDescent="0.25">
      <c r="A211" s="178" t="s">
        <v>52</v>
      </c>
      <c r="B211" s="179"/>
      <c r="C211" s="180" t="s">
        <v>53</v>
      </c>
      <c r="D211" s="181"/>
      <c r="E211" s="181"/>
      <c r="F211" s="179"/>
      <c r="G211" s="149">
        <v>1049841</v>
      </c>
      <c r="H211" s="151"/>
      <c r="I211" s="149">
        <v>0</v>
      </c>
      <c r="J211" s="151"/>
      <c r="K211" s="182">
        <v>1049841</v>
      </c>
      <c r="L211" s="179"/>
      <c r="M211" s="151"/>
      <c r="N211" s="182">
        <v>0</v>
      </c>
      <c r="O211" s="179"/>
      <c r="P211" s="151"/>
      <c r="Q211" s="149">
        <v>0</v>
      </c>
      <c r="R211" s="151"/>
      <c r="S211" s="149">
        <v>0</v>
      </c>
      <c r="T211" s="151"/>
      <c r="U211" s="183">
        <v>1050</v>
      </c>
      <c r="V211" s="179"/>
      <c r="W211" s="151"/>
      <c r="X211" s="182">
        <v>0</v>
      </c>
      <c r="Y211" s="179"/>
      <c r="AB211" s="5" t="s">
        <v>54</v>
      </c>
      <c r="AE211" s="21"/>
      <c r="AF211" s="151"/>
      <c r="AG211" s="176"/>
      <c r="AH211" s="177"/>
    </row>
    <row r="212" spans="1:34" ht="12.75" hidden="1" customHeight="1" x14ac:dyDescent="0.25">
      <c r="A212" s="178" t="s">
        <v>66</v>
      </c>
      <c r="B212" s="179"/>
      <c r="C212" s="180" t="s">
        <v>67</v>
      </c>
      <c r="D212" s="181"/>
      <c r="E212" s="181"/>
      <c r="F212" s="179"/>
      <c r="G212" s="149">
        <v>2058800</v>
      </c>
      <c r="H212" s="151"/>
      <c r="I212" s="149">
        <v>0</v>
      </c>
      <c r="J212" s="151"/>
      <c r="K212" s="182">
        <v>2058800</v>
      </c>
      <c r="L212" s="179"/>
      <c r="M212" s="151"/>
      <c r="N212" s="182">
        <v>0</v>
      </c>
      <c r="O212" s="179"/>
      <c r="P212" s="151"/>
      <c r="Q212" s="149">
        <v>0</v>
      </c>
      <c r="R212" s="151"/>
      <c r="S212" s="149">
        <v>0</v>
      </c>
      <c r="T212" s="151"/>
      <c r="U212" s="183">
        <v>2059</v>
      </c>
      <c r="V212" s="179"/>
      <c r="W212" s="151"/>
      <c r="X212" s="182">
        <v>0</v>
      </c>
      <c r="Y212" s="179"/>
      <c r="AB212" s="5" t="s">
        <v>65</v>
      </c>
      <c r="AE212" s="21"/>
      <c r="AF212" s="151"/>
      <c r="AG212" s="176"/>
      <c r="AH212" s="177"/>
    </row>
    <row r="213" spans="1:34" ht="12.75" hidden="1" customHeight="1" x14ac:dyDescent="0.25">
      <c r="A213" s="178" t="s">
        <v>68</v>
      </c>
      <c r="B213" s="179"/>
      <c r="C213" s="180" t="s">
        <v>69</v>
      </c>
      <c r="D213" s="181"/>
      <c r="E213" s="181"/>
      <c r="F213" s="179"/>
      <c r="G213" s="149">
        <v>1156375</v>
      </c>
      <c r="H213" s="151"/>
      <c r="I213" s="149">
        <v>0</v>
      </c>
      <c r="J213" s="151"/>
      <c r="K213" s="182">
        <v>1156375</v>
      </c>
      <c r="L213" s="179"/>
      <c r="M213" s="151"/>
      <c r="N213" s="182">
        <v>0</v>
      </c>
      <c r="O213" s="179"/>
      <c r="P213" s="151"/>
      <c r="Q213" s="149">
        <v>0</v>
      </c>
      <c r="R213" s="151"/>
      <c r="S213" s="149">
        <v>0</v>
      </c>
      <c r="T213" s="151"/>
      <c r="U213" s="183">
        <v>1156</v>
      </c>
      <c r="V213" s="179"/>
      <c r="W213" s="151"/>
      <c r="X213" s="182">
        <v>0</v>
      </c>
      <c r="Y213" s="179"/>
      <c r="AB213" s="5" t="s">
        <v>70</v>
      </c>
      <c r="AE213" s="21"/>
      <c r="AF213" s="151"/>
      <c r="AG213" s="176"/>
      <c r="AH213" s="177"/>
    </row>
    <row r="214" spans="1:34" ht="12.75" hidden="1" customHeight="1" x14ac:dyDescent="0.25">
      <c r="A214" s="178" t="s">
        <v>71</v>
      </c>
      <c r="B214" s="179"/>
      <c r="C214" s="180" t="s">
        <v>72</v>
      </c>
      <c r="D214" s="181"/>
      <c r="E214" s="181"/>
      <c r="F214" s="179"/>
      <c r="G214" s="149">
        <v>672576</v>
      </c>
      <c r="H214" s="151"/>
      <c r="I214" s="149">
        <v>0</v>
      </c>
      <c r="J214" s="151"/>
      <c r="K214" s="182">
        <v>672576</v>
      </c>
      <c r="L214" s="179"/>
      <c r="M214" s="151"/>
      <c r="N214" s="182">
        <v>0</v>
      </c>
      <c r="O214" s="179"/>
      <c r="P214" s="151"/>
      <c r="Q214" s="149">
        <v>0</v>
      </c>
      <c r="R214" s="151"/>
      <c r="S214" s="149">
        <v>0</v>
      </c>
      <c r="T214" s="151"/>
      <c r="U214" s="183">
        <v>673</v>
      </c>
      <c r="V214" s="179"/>
      <c r="W214" s="151"/>
      <c r="X214" s="182">
        <v>0</v>
      </c>
      <c r="Y214" s="179"/>
      <c r="AB214" s="5" t="s">
        <v>70</v>
      </c>
      <c r="AE214" s="21"/>
      <c r="AF214" s="151"/>
      <c r="AG214" s="176"/>
      <c r="AH214" s="177"/>
    </row>
    <row r="215" spans="1:34" ht="12.75" hidden="1" customHeight="1" x14ac:dyDescent="0.25">
      <c r="A215" s="178" t="s">
        <v>73</v>
      </c>
      <c r="B215" s="179"/>
      <c r="C215" s="180" t="s">
        <v>74</v>
      </c>
      <c r="D215" s="181"/>
      <c r="E215" s="181"/>
      <c r="F215" s="179"/>
      <c r="G215" s="149">
        <v>873584</v>
      </c>
      <c r="H215" s="151"/>
      <c r="I215" s="149">
        <v>0</v>
      </c>
      <c r="J215" s="151"/>
      <c r="K215" s="182">
        <v>873584</v>
      </c>
      <c r="L215" s="179"/>
      <c r="M215" s="151"/>
      <c r="N215" s="182">
        <v>0</v>
      </c>
      <c r="O215" s="179"/>
      <c r="P215" s="151"/>
      <c r="Q215" s="149">
        <v>0</v>
      </c>
      <c r="R215" s="151"/>
      <c r="S215" s="149">
        <v>0</v>
      </c>
      <c r="T215" s="151"/>
      <c r="U215" s="183">
        <v>874</v>
      </c>
      <c r="V215" s="179"/>
      <c r="W215" s="151"/>
      <c r="X215" s="182">
        <v>0</v>
      </c>
      <c r="Y215" s="179"/>
      <c r="AB215" s="5" t="s">
        <v>70</v>
      </c>
      <c r="AE215" s="21"/>
      <c r="AF215" s="151"/>
      <c r="AG215" s="176"/>
      <c r="AH215" s="177"/>
    </row>
    <row r="216" spans="1:34" ht="12.75" hidden="1" customHeight="1" x14ac:dyDescent="0.25">
      <c r="A216" s="178" t="s">
        <v>75</v>
      </c>
      <c r="B216" s="179"/>
      <c r="C216" s="180" t="s">
        <v>76</v>
      </c>
      <c r="D216" s="181"/>
      <c r="E216" s="181"/>
      <c r="F216" s="179"/>
      <c r="G216" s="149">
        <v>196318</v>
      </c>
      <c r="H216" s="151"/>
      <c r="I216" s="149">
        <v>0</v>
      </c>
      <c r="J216" s="151"/>
      <c r="K216" s="182">
        <v>196318</v>
      </c>
      <c r="L216" s="179"/>
      <c r="M216" s="151"/>
      <c r="N216" s="182">
        <v>0</v>
      </c>
      <c r="O216" s="179"/>
      <c r="P216" s="151"/>
      <c r="Q216" s="149">
        <v>0</v>
      </c>
      <c r="R216" s="151"/>
      <c r="S216" s="149">
        <v>0</v>
      </c>
      <c r="T216" s="151"/>
      <c r="U216" s="183">
        <v>196</v>
      </c>
      <c r="V216" s="179"/>
      <c r="W216" s="151"/>
      <c r="X216" s="182">
        <v>0</v>
      </c>
      <c r="Y216" s="179"/>
      <c r="AB216" s="5" t="s">
        <v>77</v>
      </c>
      <c r="AE216" s="21"/>
      <c r="AF216" s="151"/>
      <c r="AG216" s="176"/>
      <c r="AH216" s="177"/>
    </row>
    <row r="217" spans="1:34" ht="12.75" hidden="1" customHeight="1" x14ac:dyDescent="0.25">
      <c r="A217" s="178" t="s">
        <v>1203</v>
      </c>
      <c r="B217" s="179"/>
      <c r="C217" s="180" t="s">
        <v>1204</v>
      </c>
      <c r="D217" s="181"/>
      <c r="E217" s="181"/>
      <c r="F217" s="179"/>
      <c r="G217" s="149">
        <v>488726</v>
      </c>
      <c r="H217" s="151"/>
      <c r="I217" s="149">
        <v>0</v>
      </c>
      <c r="J217" s="151"/>
      <c r="K217" s="182">
        <v>488726</v>
      </c>
      <c r="L217" s="179"/>
      <c r="M217" s="151"/>
      <c r="N217" s="182">
        <v>0</v>
      </c>
      <c r="O217" s="179"/>
      <c r="P217" s="151"/>
      <c r="Q217" s="149">
        <v>0</v>
      </c>
      <c r="R217" s="151"/>
      <c r="S217" s="149">
        <v>0</v>
      </c>
      <c r="T217" s="151"/>
      <c r="U217" s="183">
        <v>489</v>
      </c>
      <c r="V217" s="179"/>
      <c r="W217" s="151"/>
      <c r="X217" s="182">
        <v>0</v>
      </c>
      <c r="Y217" s="179"/>
      <c r="AB217" s="5" t="s">
        <v>218</v>
      </c>
      <c r="AE217" s="21"/>
      <c r="AF217" s="151"/>
      <c r="AG217" s="176"/>
      <c r="AH217" s="177"/>
    </row>
    <row r="218" spans="1:34" ht="12.75" hidden="1" customHeight="1" x14ac:dyDescent="0.25">
      <c r="A218" s="178" t="s">
        <v>78</v>
      </c>
      <c r="B218" s="179"/>
      <c r="C218" s="180" t="s">
        <v>79</v>
      </c>
      <c r="D218" s="181"/>
      <c r="E218" s="181"/>
      <c r="F218" s="179"/>
      <c r="G218" s="149">
        <v>374058</v>
      </c>
      <c r="H218" s="151"/>
      <c r="I218" s="149">
        <v>0</v>
      </c>
      <c r="J218" s="151"/>
      <c r="K218" s="182">
        <v>374058</v>
      </c>
      <c r="L218" s="179"/>
      <c r="M218" s="151"/>
      <c r="N218" s="182">
        <v>0</v>
      </c>
      <c r="O218" s="179"/>
      <c r="P218" s="151"/>
      <c r="Q218" s="149">
        <v>0</v>
      </c>
      <c r="R218" s="151"/>
      <c r="S218" s="149">
        <v>0</v>
      </c>
      <c r="T218" s="151"/>
      <c r="U218" s="183">
        <v>374</v>
      </c>
      <c r="V218" s="179"/>
      <c r="W218" s="151"/>
      <c r="X218" s="182">
        <v>0</v>
      </c>
      <c r="Y218" s="179"/>
      <c r="AB218" s="5" t="s">
        <v>80</v>
      </c>
      <c r="AE218" s="21"/>
      <c r="AF218" s="151"/>
      <c r="AG218" s="176"/>
      <c r="AH218" s="177"/>
    </row>
    <row r="219" spans="1:34" ht="12.75" hidden="1" customHeight="1" x14ac:dyDescent="0.25">
      <c r="A219" s="178" t="s">
        <v>83</v>
      </c>
      <c r="B219" s="179"/>
      <c r="C219" s="180" t="s">
        <v>84</v>
      </c>
      <c r="D219" s="181"/>
      <c r="E219" s="181"/>
      <c r="F219" s="179"/>
      <c r="G219" s="149">
        <v>140536</v>
      </c>
      <c r="H219" s="151"/>
      <c r="I219" s="149">
        <v>0</v>
      </c>
      <c r="J219" s="151"/>
      <c r="K219" s="182">
        <v>140536</v>
      </c>
      <c r="L219" s="179"/>
      <c r="M219" s="151"/>
      <c r="N219" s="182">
        <v>0</v>
      </c>
      <c r="O219" s="179"/>
      <c r="P219" s="151"/>
      <c r="Q219" s="149">
        <v>0</v>
      </c>
      <c r="R219" s="151"/>
      <c r="S219" s="149">
        <v>0</v>
      </c>
      <c r="T219" s="151"/>
      <c r="U219" s="183">
        <v>141</v>
      </c>
      <c r="V219" s="179"/>
      <c r="W219" s="151"/>
      <c r="X219" s="182">
        <v>0</v>
      </c>
      <c r="Y219" s="179"/>
      <c r="AB219" s="5" t="s">
        <v>419</v>
      </c>
      <c r="AE219" s="21"/>
      <c r="AF219" s="151"/>
      <c r="AG219" s="176"/>
      <c r="AH219" s="177"/>
    </row>
    <row r="220" spans="1:34" ht="12.75" hidden="1" customHeight="1" x14ac:dyDescent="0.25">
      <c r="A220" s="178" t="s">
        <v>86</v>
      </c>
      <c r="B220" s="179"/>
      <c r="C220" s="180" t="s">
        <v>38</v>
      </c>
      <c r="D220" s="181"/>
      <c r="E220" s="181"/>
      <c r="F220" s="179"/>
      <c r="G220" s="149">
        <v>33229135</v>
      </c>
      <c r="H220" s="151"/>
      <c r="I220" s="149">
        <v>0</v>
      </c>
      <c r="J220" s="151"/>
      <c r="K220" s="182">
        <v>33229135</v>
      </c>
      <c r="L220" s="179"/>
      <c r="M220" s="151"/>
      <c r="N220" s="182">
        <v>0</v>
      </c>
      <c r="O220" s="179"/>
      <c r="P220" s="151"/>
      <c r="Q220" s="149">
        <v>0</v>
      </c>
      <c r="R220" s="151"/>
      <c r="S220" s="149">
        <v>0</v>
      </c>
      <c r="T220" s="151"/>
      <c r="U220" s="183">
        <v>33229</v>
      </c>
      <c r="V220" s="179"/>
      <c r="W220" s="151"/>
      <c r="X220" s="182">
        <v>0</v>
      </c>
      <c r="Y220" s="179"/>
      <c r="AB220" s="5" t="s">
        <v>39</v>
      </c>
      <c r="AE220" s="21"/>
      <c r="AF220" s="151"/>
      <c r="AG220" s="176"/>
      <c r="AH220" s="177"/>
    </row>
    <row r="221" spans="1:34" ht="12.75" hidden="1" customHeight="1" x14ac:dyDescent="0.25">
      <c r="A221" s="178" t="s">
        <v>1195</v>
      </c>
      <c r="B221" s="179"/>
      <c r="C221" s="180" t="s">
        <v>44</v>
      </c>
      <c r="D221" s="181"/>
      <c r="E221" s="181"/>
      <c r="F221" s="179"/>
      <c r="G221" s="149">
        <v>78216</v>
      </c>
      <c r="H221" s="151"/>
      <c r="I221" s="149">
        <v>0</v>
      </c>
      <c r="J221" s="151"/>
      <c r="K221" s="182">
        <v>78216</v>
      </c>
      <c r="L221" s="179"/>
      <c r="M221" s="151"/>
      <c r="N221" s="182">
        <v>0</v>
      </c>
      <c r="O221" s="179"/>
      <c r="P221" s="151"/>
      <c r="Q221" s="149">
        <v>0</v>
      </c>
      <c r="R221" s="151"/>
      <c r="S221" s="149">
        <v>0</v>
      </c>
      <c r="T221" s="151"/>
      <c r="U221" s="183">
        <v>78</v>
      </c>
      <c r="V221" s="179"/>
      <c r="W221" s="151"/>
      <c r="X221" s="182">
        <v>0</v>
      </c>
      <c r="Y221" s="179"/>
      <c r="AB221" s="5" t="s">
        <v>39</v>
      </c>
      <c r="AE221" s="21"/>
      <c r="AF221" s="151"/>
      <c r="AG221" s="176"/>
      <c r="AH221" s="177"/>
    </row>
    <row r="222" spans="1:34" ht="12.75" hidden="1" customHeight="1" x14ac:dyDescent="0.25">
      <c r="A222" s="178" t="s">
        <v>92</v>
      </c>
      <c r="B222" s="179"/>
      <c r="C222" s="180" t="s">
        <v>48</v>
      </c>
      <c r="D222" s="181"/>
      <c r="E222" s="181"/>
      <c r="F222" s="179"/>
      <c r="G222" s="149">
        <v>801811</v>
      </c>
      <c r="H222" s="151"/>
      <c r="I222" s="149">
        <v>0</v>
      </c>
      <c r="J222" s="151"/>
      <c r="K222" s="182">
        <v>801811</v>
      </c>
      <c r="L222" s="179"/>
      <c r="M222" s="151"/>
      <c r="N222" s="182">
        <v>0</v>
      </c>
      <c r="O222" s="179"/>
      <c r="P222" s="151"/>
      <c r="Q222" s="149">
        <v>0</v>
      </c>
      <c r="R222" s="151"/>
      <c r="S222" s="149">
        <v>0</v>
      </c>
      <c r="T222" s="151"/>
      <c r="U222" s="183">
        <v>802</v>
      </c>
      <c r="V222" s="179"/>
      <c r="W222" s="151"/>
      <c r="X222" s="182">
        <v>0</v>
      </c>
      <c r="Y222" s="179"/>
      <c r="AB222" s="5" t="s">
        <v>49</v>
      </c>
      <c r="AE222" s="21"/>
      <c r="AF222" s="151"/>
      <c r="AG222" s="176"/>
      <c r="AH222" s="177"/>
    </row>
    <row r="223" spans="1:34" ht="12.75" hidden="1" customHeight="1" x14ac:dyDescent="0.25">
      <c r="A223" s="178" t="s">
        <v>95</v>
      </c>
      <c r="B223" s="179"/>
      <c r="C223" s="180" t="s">
        <v>53</v>
      </c>
      <c r="D223" s="181"/>
      <c r="E223" s="181"/>
      <c r="F223" s="179"/>
      <c r="G223" s="149">
        <v>708070</v>
      </c>
      <c r="H223" s="151"/>
      <c r="I223" s="149">
        <v>0</v>
      </c>
      <c r="J223" s="151"/>
      <c r="K223" s="182">
        <v>708070</v>
      </c>
      <c r="L223" s="179"/>
      <c r="M223" s="151"/>
      <c r="N223" s="182">
        <v>0</v>
      </c>
      <c r="O223" s="179"/>
      <c r="P223" s="151"/>
      <c r="Q223" s="149">
        <v>0</v>
      </c>
      <c r="R223" s="151"/>
      <c r="S223" s="149">
        <v>0</v>
      </c>
      <c r="T223" s="151"/>
      <c r="U223" s="183">
        <v>708</v>
      </c>
      <c r="V223" s="179"/>
      <c r="W223" s="151"/>
      <c r="X223" s="182">
        <v>0</v>
      </c>
      <c r="Y223" s="179"/>
      <c r="AB223" s="5" t="s">
        <v>1209</v>
      </c>
      <c r="AE223" s="21"/>
      <c r="AF223" s="151"/>
      <c r="AG223" s="176"/>
      <c r="AH223" s="177"/>
    </row>
    <row r="224" spans="1:34" ht="12.75" hidden="1" customHeight="1" x14ac:dyDescent="0.25">
      <c r="A224" s="178" t="s">
        <v>98</v>
      </c>
      <c r="B224" s="179"/>
      <c r="C224" s="180" t="s">
        <v>99</v>
      </c>
      <c r="D224" s="181"/>
      <c r="E224" s="181"/>
      <c r="F224" s="179"/>
      <c r="G224" s="149">
        <v>1839852</v>
      </c>
      <c r="H224" s="151"/>
      <c r="I224" s="149">
        <v>0</v>
      </c>
      <c r="J224" s="151"/>
      <c r="K224" s="182">
        <v>1839852</v>
      </c>
      <c r="L224" s="179"/>
      <c r="M224" s="151"/>
      <c r="N224" s="182">
        <v>0</v>
      </c>
      <c r="O224" s="179"/>
      <c r="P224" s="151"/>
      <c r="Q224" s="149">
        <v>0</v>
      </c>
      <c r="R224" s="151"/>
      <c r="S224" s="149">
        <v>0</v>
      </c>
      <c r="T224" s="151"/>
      <c r="U224" s="183">
        <v>1840</v>
      </c>
      <c r="V224" s="179"/>
      <c r="W224" s="151"/>
      <c r="X224" s="182">
        <v>0</v>
      </c>
      <c r="Y224" s="179"/>
      <c r="AB224" s="5" t="s">
        <v>1210</v>
      </c>
      <c r="AE224" s="21"/>
      <c r="AF224" s="151"/>
      <c r="AG224" s="176"/>
      <c r="AH224" s="177"/>
    </row>
    <row r="225" spans="1:35" ht="12.75" hidden="1" customHeight="1" x14ac:dyDescent="0.25">
      <c r="A225" s="178" t="s">
        <v>107</v>
      </c>
      <c r="B225" s="179"/>
      <c r="C225" s="180" t="s">
        <v>69</v>
      </c>
      <c r="D225" s="181"/>
      <c r="E225" s="181"/>
      <c r="F225" s="179"/>
      <c r="G225" s="149">
        <v>1052075</v>
      </c>
      <c r="H225" s="151"/>
      <c r="I225" s="149">
        <v>0</v>
      </c>
      <c r="J225" s="151"/>
      <c r="K225" s="182">
        <v>1052075</v>
      </c>
      <c r="L225" s="179"/>
      <c r="M225" s="151"/>
      <c r="N225" s="182">
        <v>0</v>
      </c>
      <c r="O225" s="179"/>
      <c r="P225" s="151"/>
      <c r="Q225" s="149">
        <v>0</v>
      </c>
      <c r="R225" s="151"/>
      <c r="S225" s="149">
        <v>0</v>
      </c>
      <c r="T225" s="151"/>
      <c r="U225" s="183">
        <v>1052</v>
      </c>
      <c r="V225" s="179"/>
      <c r="W225" s="151"/>
      <c r="X225" s="182">
        <v>0</v>
      </c>
      <c r="Y225" s="179"/>
      <c r="AB225" s="5" t="s">
        <v>70</v>
      </c>
      <c r="AE225" s="21"/>
      <c r="AF225" s="151"/>
      <c r="AG225" s="176"/>
      <c r="AH225" s="177"/>
    </row>
    <row r="226" spans="1:35" ht="12.75" hidden="1" customHeight="1" x14ac:dyDescent="0.25">
      <c r="A226" s="178" t="s">
        <v>108</v>
      </c>
      <c r="B226" s="179"/>
      <c r="C226" s="180" t="s">
        <v>72</v>
      </c>
      <c r="D226" s="181"/>
      <c r="E226" s="181"/>
      <c r="F226" s="179"/>
      <c r="G226" s="149">
        <v>445374</v>
      </c>
      <c r="H226" s="151"/>
      <c r="I226" s="149">
        <v>0</v>
      </c>
      <c r="J226" s="151"/>
      <c r="K226" s="182">
        <v>445374</v>
      </c>
      <c r="L226" s="179"/>
      <c r="M226" s="151"/>
      <c r="N226" s="182">
        <v>0</v>
      </c>
      <c r="O226" s="179"/>
      <c r="P226" s="151"/>
      <c r="Q226" s="149">
        <v>0</v>
      </c>
      <c r="R226" s="151"/>
      <c r="S226" s="149">
        <v>0</v>
      </c>
      <c r="T226" s="151"/>
      <c r="U226" s="183">
        <v>445</v>
      </c>
      <c r="V226" s="179"/>
      <c r="W226" s="151"/>
      <c r="X226" s="182">
        <v>0</v>
      </c>
      <c r="Y226" s="179"/>
      <c r="AB226" s="5" t="s">
        <v>70</v>
      </c>
      <c r="AE226" s="21"/>
      <c r="AF226" s="151"/>
      <c r="AG226" s="176"/>
      <c r="AH226" s="177"/>
    </row>
    <row r="227" spans="1:35" s="1" customFormat="1" ht="12.75" hidden="1" customHeight="1" x14ac:dyDescent="0.25">
      <c r="A227" s="178" t="s">
        <v>109</v>
      </c>
      <c r="B227" s="179"/>
      <c r="C227" s="180" t="s">
        <v>110</v>
      </c>
      <c r="D227" s="181"/>
      <c r="E227" s="181"/>
      <c r="F227" s="179"/>
      <c r="G227" s="149">
        <v>597894</v>
      </c>
      <c r="H227" s="151"/>
      <c r="I227" s="149">
        <v>0</v>
      </c>
      <c r="J227" s="151"/>
      <c r="K227" s="182">
        <v>597894</v>
      </c>
      <c r="L227" s="179"/>
      <c r="M227" s="151"/>
      <c r="N227" s="182">
        <v>0</v>
      </c>
      <c r="O227" s="179"/>
      <c r="P227" s="151"/>
      <c r="Q227" s="149">
        <v>0</v>
      </c>
      <c r="R227" s="151"/>
      <c r="S227" s="149">
        <v>0</v>
      </c>
      <c r="T227" s="151"/>
      <c r="U227" s="183">
        <v>598</v>
      </c>
      <c r="V227" s="179"/>
      <c r="W227" s="151"/>
      <c r="X227" s="182">
        <v>0</v>
      </c>
      <c r="Y227" s="179"/>
      <c r="AA227"/>
      <c r="AB227" s="5" t="s">
        <v>70</v>
      </c>
      <c r="AC227"/>
      <c r="AD227"/>
      <c r="AE227" s="21"/>
      <c r="AF227" s="151"/>
      <c r="AG227" s="176"/>
      <c r="AH227" s="177"/>
      <c r="AI227"/>
    </row>
    <row r="228" spans="1:35" s="1" customFormat="1" ht="12.75" hidden="1" customHeight="1" x14ac:dyDescent="0.25">
      <c r="A228" s="178" t="s">
        <v>1205</v>
      </c>
      <c r="B228" s="179"/>
      <c r="C228" s="180" t="s">
        <v>416</v>
      </c>
      <c r="D228" s="181"/>
      <c r="E228" s="181"/>
      <c r="F228" s="179"/>
      <c r="G228" s="149">
        <v>486956</v>
      </c>
      <c r="H228" s="151"/>
      <c r="I228" s="149">
        <v>0</v>
      </c>
      <c r="J228" s="151"/>
      <c r="K228" s="182">
        <v>486956</v>
      </c>
      <c r="L228" s="179"/>
      <c r="M228" s="151"/>
      <c r="N228" s="182">
        <v>0</v>
      </c>
      <c r="O228" s="179"/>
      <c r="P228" s="151"/>
      <c r="Q228" s="149">
        <v>0</v>
      </c>
      <c r="R228" s="151"/>
      <c r="S228" s="149">
        <v>0</v>
      </c>
      <c r="T228" s="151"/>
      <c r="U228" s="183">
        <v>487</v>
      </c>
      <c r="V228" s="179"/>
      <c r="W228" s="151"/>
      <c r="X228" s="182">
        <v>0</v>
      </c>
      <c r="Y228" s="179"/>
      <c r="AB228" s="5" t="s">
        <v>218</v>
      </c>
      <c r="AE228" s="21"/>
      <c r="AF228" s="151"/>
      <c r="AG228" s="176"/>
      <c r="AH228" s="177"/>
    </row>
    <row r="229" spans="1:35" s="1" customFormat="1" ht="12.75" hidden="1" customHeight="1" x14ac:dyDescent="0.25">
      <c r="A229" s="178" t="s">
        <v>114</v>
      </c>
      <c r="B229" s="179"/>
      <c r="C229" s="180" t="s">
        <v>79</v>
      </c>
      <c r="D229" s="181"/>
      <c r="E229" s="181"/>
      <c r="F229" s="179"/>
      <c r="G229" s="149">
        <v>83170</v>
      </c>
      <c r="H229" s="151"/>
      <c r="I229" s="149">
        <v>0</v>
      </c>
      <c r="J229" s="151"/>
      <c r="K229" s="182">
        <v>83170</v>
      </c>
      <c r="L229" s="179"/>
      <c r="M229" s="151"/>
      <c r="N229" s="182">
        <v>0</v>
      </c>
      <c r="O229" s="179"/>
      <c r="P229" s="151"/>
      <c r="Q229" s="149">
        <v>0</v>
      </c>
      <c r="R229" s="151"/>
      <c r="S229" s="149">
        <v>0</v>
      </c>
      <c r="T229" s="151"/>
      <c r="U229" s="183">
        <v>83</v>
      </c>
      <c r="V229" s="179"/>
      <c r="W229" s="151"/>
      <c r="X229" s="182">
        <v>0</v>
      </c>
      <c r="Y229" s="179"/>
      <c r="AB229" s="5" t="s">
        <v>80</v>
      </c>
      <c r="AE229" s="21"/>
      <c r="AF229" s="151"/>
      <c r="AG229" s="176"/>
      <c r="AH229" s="177"/>
    </row>
    <row r="230" spans="1:35" s="1" customFormat="1" ht="12.75" hidden="1" customHeight="1" x14ac:dyDescent="0.25">
      <c r="A230" s="178" t="s">
        <v>116</v>
      </c>
      <c r="B230" s="179"/>
      <c r="C230" s="180" t="s">
        <v>84</v>
      </c>
      <c r="D230" s="181"/>
      <c r="E230" s="181"/>
      <c r="F230" s="179"/>
      <c r="G230" s="149">
        <v>35134</v>
      </c>
      <c r="H230" s="151"/>
      <c r="I230" s="149">
        <v>0</v>
      </c>
      <c r="J230" s="151"/>
      <c r="K230" s="182">
        <v>35134</v>
      </c>
      <c r="L230" s="179"/>
      <c r="M230" s="151"/>
      <c r="N230" s="182">
        <v>0</v>
      </c>
      <c r="O230" s="179"/>
      <c r="P230" s="151"/>
      <c r="Q230" s="149">
        <v>0</v>
      </c>
      <c r="R230" s="151"/>
      <c r="S230" s="149">
        <v>0</v>
      </c>
      <c r="T230" s="151"/>
      <c r="U230" s="183">
        <v>35</v>
      </c>
      <c r="V230" s="179"/>
      <c r="W230" s="151"/>
      <c r="X230" s="182">
        <v>0</v>
      </c>
      <c r="Y230" s="179"/>
      <c r="AB230" s="5" t="s">
        <v>419</v>
      </c>
      <c r="AE230" s="21"/>
      <c r="AF230" s="151"/>
      <c r="AG230" s="176"/>
      <c r="AH230" s="177"/>
    </row>
    <row r="231" spans="1:35" ht="12.75" hidden="1" customHeight="1" x14ac:dyDescent="0.25">
      <c r="A231" s="178" t="s">
        <v>118</v>
      </c>
      <c r="B231" s="179"/>
      <c r="C231" s="180" t="s">
        <v>119</v>
      </c>
      <c r="D231" s="181"/>
      <c r="E231" s="181"/>
      <c r="F231" s="179"/>
      <c r="G231" s="149">
        <v>197971</v>
      </c>
      <c r="H231" s="151"/>
      <c r="I231" s="149">
        <v>0</v>
      </c>
      <c r="J231" s="151"/>
      <c r="K231" s="182">
        <v>197971</v>
      </c>
      <c r="L231" s="179"/>
      <c r="M231" s="151"/>
      <c r="N231" s="182">
        <v>0</v>
      </c>
      <c r="O231" s="179"/>
      <c r="P231" s="151"/>
      <c r="Q231" s="149">
        <v>0</v>
      </c>
      <c r="R231" s="151"/>
      <c r="S231" s="149">
        <v>0</v>
      </c>
      <c r="T231" s="151"/>
      <c r="U231" s="183">
        <v>198</v>
      </c>
      <c r="V231" s="179"/>
      <c r="W231" s="151"/>
      <c r="X231" s="182">
        <v>0</v>
      </c>
      <c r="Y231" s="179"/>
      <c r="AA231" s="1"/>
      <c r="AB231" s="5" t="s">
        <v>117</v>
      </c>
      <c r="AC231" s="1"/>
      <c r="AD231" s="1"/>
      <c r="AE231" s="21"/>
      <c r="AF231" s="151"/>
      <c r="AG231" s="176"/>
      <c r="AH231" s="177"/>
      <c r="AI231" s="1"/>
    </row>
    <row r="232" spans="1:35" ht="12.75" hidden="1" customHeight="1" x14ac:dyDescent="0.25">
      <c r="A232" s="178" t="s">
        <v>122</v>
      </c>
      <c r="B232" s="179"/>
      <c r="C232" s="180" t="s">
        <v>123</v>
      </c>
      <c r="D232" s="181"/>
      <c r="E232" s="181"/>
      <c r="F232" s="179"/>
      <c r="G232" s="149">
        <v>199999</v>
      </c>
      <c r="H232" s="151"/>
      <c r="I232" s="149">
        <v>0</v>
      </c>
      <c r="J232" s="151"/>
      <c r="K232" s="182">
        <v>199999</v>
      </c>
      <c r="L232" s="179"/>
      <c r="M232" s="151"/>
      <c r="N232" s="182">
        <v>0</v>
      </c>
      <c r="O232" s="179"/>
      <c r="P232" s="151"/>
      <c r="Q232" s="149">
        <v>0</v>
      </c>
      <c r="R232" s="151"/>
      <c r="S232" s="149">
        <v>0</v>
      </c>
      <c r="T232" s="151"/>
      <c r="U232" s="183">
        <v>200</v>
      </c>
      <c r="V232" s="179"/>
      <c r="W232" s="151"/>
      <c r="X232" s="182">
        <v>0</v>
      </c>
      <c r="Y232" s="179"/>
      <c r="AB232" s="5" t="s">
        <v>120</v>
      </c>
      <c r="AE232" s="21"/>
      <c r="AF232" s="151"/>
      <c r="AG232" s="176"/>
      <c r="AH232" s="177"/>
    </row>
    <row r="233" spans="1:35" ht="12.75" hidden="1" customHeight="1" x14ac:dyDescent="0.25">
      <c r="A233" s="178" t="s">
        <v>124</v>
      </c>
      <c r="B233" s="179"/>
      <c r="C233" s="180" t="s">
        <v>125</v>
      </c>
      <c r="D233" s="181"/>
      <c r="E233" s="181"/>
      <c r="F233" s="179"/>
      <c r="G233" s="149">
        <v>681200</v>
      </c>
      <c r="H233" s="151"/>
      <c r="I233" s="149">
        <v>0</v>
      </c>
      <c r="J233" s="151"/>
      <c r="K233" s="182">
        <v>681200</v>
      </c>
      <c r="L233" s="179"/>
      <c r="M233" s="151"/>
      <c r="N233" s="182">
        <v>0</v>
      </c>
      <c r="O233" s="179"/>
      <c r="P233" s="151"/>
      <c r="Q233" s="149">
        <v>0</v>
      </c>
      <c r="R233" s="151"/>
      <c r="S233" s="149">
        <v>0</v>
      </c>
      <c r="T233" s="151"/>
      <c r="U233" s="183">
        <v>681</v>
      </c>
      <c r="V233" s="179"/>
      <c r="W233" s="151"/>
      <c r="X233" s="182">
        <v>0</v>
      </c>
      <c r="Y233" s="179"/>
      <c r="AB233" s="5" t="s">
        <v>120</v>
      </c>
      <c r="AE233" s="21"/>
      <c r="AF233" s="151"/>
      <c r="AG233" s="176"/>
      <c r="AH233" s="177"/>
    </row>
    <row r="234" spans="1:35" ht="12.75" hidden="1" customHeight="1" x14ac:dyDescent="0.25">
      <c r="A234" s="178" t="s">
        <v>126</v>
      </c>
      <c r="B234" s="179"/>
      <c r="C234" s="180" t="s">
        <v>127</v>
      </c>
      <c r="D234" s="181"/>
      <c r="E234" s="181"/>
      <c r="F234" s="179"/>
      <c r="G234" s="149">
        <v>1300000</v>
      </c>
      <c r="H234" s="151"/>
      <c r="I234" s="149">
        <v>0</v>
      </c>
      <c r="J234" s="151"/>
      <c r="K234" s="182">
        <v>1300000</v>
      </c>
      <c r="L234" s="179"/>
      <c r="M234" s="151"/>
      <c r="N234" s="182">
        <v>0</v>
      </c>
      <c r="O234" s="179"/>
      <c r="P234" s="151"/>
      <c r="Q234" s="149">
        <v>0</v>
      </c>
      <c r="R234" s="151"/>
      <c r="S234" s="149">
        <v>0</v>
      </c>
      <c r="T234" s="151"/>
      <c r="U234" s="183">
        <v>1300</v>
      </c>
      <c r="V234" s="179"/>
      <c r="W234" s="151"/>
      <c r="X234" s="182">
        <v>0</v>
      </c>
      <c r="Y234" s="179"/>
      <c r="AB234" s="5" t="s">
        <v>120</v>
      </c>
      <c r="AE234" s="21"/>
      <c r="AF234" s="151"/>
      <c r="AG234" s="176"/>
      <c r="AH234" s="177"/>
    </row>
    <row r="235" spans="1:35" ht="12.75" hidden="1" customHeight="1" x14ac:dyDescent="0.25">
      <c r="A235" s="178" t="s">
        <v>1206</v>
      </c>
      <c r="B235" s="179"/>
      <c r="C235" s="180" t="s">
        <v>1207</v>
      </c>
      <c r="D235" s="181"/>
      <c r="E235" s="181"/>
      <c r="F235" s="179"/>
      <c r="G235" s="149">
        <v>42759</v>
      </c>
      <c r="H235" s="151"/>
      <c r="I235" s="149">
        <v>0</v>
      </c>
      <c r="J235" s="151"/>
      <c r="K235" s="182">
        <v>42759</v>
      </c>
      <c r="L235" s="179"/>
      <c r="M235" s="151"/>
      <c r="N235" s="182">
        <v>0</v>
      </c>
      <c r="O235" s="179"/>
      <c r="P235" s="151"/>
      <c r="Q235" s="149">
        <v>0</v>
      </c>
      <c r="R235" s="151"/>
      <c r="S235" s="149">
        <v>0</v>
      </c>
      <c r="T235" s="151"/>
      <c r="U235" s="183">
        <v>43</v>
      </c>
      <c r="V235" s="179"/>
      <c r="W235" s="151"/>
      <c r="X235" s="182">
        <v>0</v>
      </c>
      <c r="Y235" s="179"/>
      <c r="AB235" s="5" t="s">
        <v>120</v>
      </c>
      <c r="AE235" s="21"/>
      <c r="AF235" s="151"/>
      <c r="AG235" s="176"/>
      <c r="AH235" s="177"/>
    </row>
    <row r="236" spans="1:35" ht="12.75" hidden="1" customHeight="1" x14ac:dyDescent="0.25">
      <c r="A236" s="178" t="s">
        <v>128</v>
      </c>
      <c r="B236" s="179"/>
      <c r="C236" s="180" t="s">
        <v>129</v>
      </c>
      <c r="D236" s="181"/>
      <c r="E236" s="181"/>
      <c r="F236" s="179"/>
      <c r="G236" s="149">
        <v>460000</v>
      </c>
      <c r="H236" s="151"/>
      <c r="I236" s="149">
        <v>0</v>
      </c>
      <c r="J236" s="151"/>
      <c r="K236" s="182">
        <v>460000</v>
      </c>
      <c r="L236" s="179"/>
      <c r="M236" s="151"/>
      <c r="N236" s="182">
        <v>0</v>
      </c>
      <c r="O236" s="179"/>
      <c r="P236" s="151"/>
      <c r="Q236" s="149">
        <v>0</v>
      </c>
      <c r="R236" s="151"/>
      <c r="S236" s="149">
        <v>0</v>
      </c>
      <c r="T236" s="151"/>
      <c r="U236" s="183">
        <v>460</v>
      </c>
      <c r="V236" s="179"/>
      <c r="W236" s="151"/>
      <c r="X236" s="182">
        <v>0</v>
      </c>
      <c r="Y236" s="179"/>
      <c r="AB236" s="5" t="s">
        <v>120</v>
      </c>
      <c r="AE236" s="21"/>
      <c r="AF236" s="151"/>
      <c r="AG236" s="176"/>
      <c r="AH236" s="177"/>
    </row>
    <row r="237" spans="1:35" ht="12.75" hidden="1" customHeight="1" x14ac:dyDescent="0.25">
      <c r="A237" s="178" t="s">
        <v>130</v>
      </c>
      <c r="B237" s="179"/>
      <c r="C237" s="180" t="s">
        <v>131</v>
      </c>
      <c r="D237" s="181"/>
      <c r="E237" s="181"/>
      <c r="F237" s="179"/>
      <c r="G237" s="149">
        <v>314400</v>
      </c>
      <c r="H237" s="151"/>
      <c r="I237" s="149">
        <v>0</v>
      </c>
      <c r="J237" s="151"/>
      <c r="K237" s="182">
        <v>314400</v>
      </c>
      <c r="L237" s="179"/>
      <c r="M237" s="151"/>
      <c r="N237" s="182">
        <v>0</v>
      </c>
      <c r="O237" s="179"/>
      <c r="P237" s="151"/>
      <c r="Q237" s="149">
        <v>0</v>
      </c>
      <c r="R237" s="151"/>
      <c r="S237" s="149">
        <v>0</v>
      </c>
      <c r="T237" s="151"/>
      <c r="U237" s="183">
        <v>314</v>
      </c>
      <c r="V237" s="179"/>
      <c r="W237" s="151"/>
      <c r="X237" s="182">
        <v>0</v>
      </c>
      <c r="Y237" s="179"/>
      <c r="AB237" s="5" t="s">
        <v>120</v>
      </c>
      <c r="AE237" s="21"/>
      <c r="AF237" s="151"/>
      <c r="AG237" s="176"/>
      <c r="AH237" s="177"/>
    </row>
    <row r="238" spans="1:35" ht="12.75" hidden="1" customHeight="1" x14ac:dyDescent="0.25">
      <c r="A238" s="178" t="s">
        <v>132</v>
      </c>
      <c r="B238" s="179"/>
      <c r="C238" s="180" t="s">
        <v>133</v>
      </c>
      <c r="D238" s="181"/>
      <c r="E238" s="181"/>
      <c r="F238" s="179"/>
      <c r="G238" s="149">
        <v>600000</v>
      </c>
      <c r="H238" s="151"/>
      <c r="I238" s="149">
        <v>0</v>
      </c>
      <c r="J238" s="151"/>
      <c r="K238" s="182">
        <v>600000</v>
      </c>
      <c r="L238" s="179"/>
      <c r="M238" s="151"/>
      <c r="N238" s="182">
        <v>0</v>
      </c>
      <c r="O238" s="179"/>
      <c r="P238" s="151"/>
      <c r="Q238" s="149">
        <v>0</v>
      </c>
      <c r="R238" s="151"/>
      <c r="S238" s="149">
        <v>0</v>
      </c>
      <c r="T238" s="151"/>
      <c r="U238" s="183">
        <v>600</v>
      </c>
      <c r="V238" s="179"/>
      <c r="W238" s="151"/>
      <c r="X238" s="182">
        <v>0</v>
      </c>
      <c r="Y238" s="179"/>
      <c r="AB238" s="5" t="s">
        <v>120</v>
      </c>
      <c r="AE238" s="21"/>
      <c r="AF238" s="151"/>
      <c r="AG238" s="176"/>
      <c r="AH238" s="177"/>
    </row>
    <row r="239" spans="1:35" ht="12.75" hidden="1" customHeight="1" x14ac:dyDescent="0.25">
      <c r="A239" s="178" t="s">
        <v>135</v>
      </c>
      <c r="B239" s="179"/>
      <c r="C239" s="180" t="s">
        <v>136</v>
      </c>
      <c r="D239" s="181"/>
      <c r="E239" s="181"/>
      <c r="F239" s="179"/>
      <c r="G239" s="149">
        <v>454435</v>
      </c>
      <c r="H239" s="151"/>
      <c r="I239" s="149">
        <v>0</v>
      </c>
      <c r="J239" s="151"/>
      <c r="K239" s="182">
        <v>454435</v>
      </c>
      <c r="L239" s="179"/>
      <c r="M239" s="151"/>
      <c r="N239" s="182">
        <v>0</v>
      </c>
      <c r="O239" s="179"/>
      <c r="P239" s="151"/>
      <c r="Q239" s="149">
        <v>0</v>
      </c>
      <c r="R239" s="151"/>
      <c r="S239" s="149">
        <v>0</v>
      </c>
      <c r="T239" s="151"/>
      <c r="U239" s="183">
        <v>454</v>
      </c>
      <c r="V239" s="179"/>
      <c r="W239" s="151"/>
      <c r="X239" s="182">
        <v>0</v>
      </c>
      <c r="Y239" s="179"/>
      <c r="AB239" s="5" t="s">
        <v>134</v>
      </c>
      <c r="AE239" s="21"/>
      <c r="AF239" s="151"/>
      <c r="AG239" s="176"/>
      <c r="AH239" s="177"/>
    </row>
    <row r="240" spans="1:35" ht="12.75" hidden="1" customHeight="1" x14ac:dyDescent="0.25">
      <c r="A240" s="178" t="s">
        <v>138</v>
      </c>
      <c r="B240" s="179"/>
      <c r="C240" s="180" t="s">
        <v>139</v>
      </c>
      <c r="D240" s="181"/>
      <c r="E240" s="181"/>
      <c r="F240" s="179"/>
      <c r="G240" s="149">
        <v>291296</v>
      </c>
      <c r="H240" s="151"/>
      <c r="I240" s="149">
        <v>0</v>
      </c>
      <c r="J240" s="151"/>
      <c r="K240" s="182">
        <v>291296</v>
      </c>
      <c r="L240" s="179"/>
      <c r="M240" s="151"/>
      <c r="N240" s="182">
        <v>0</v>
      </c>
      <c r="O240" s="179"/>
      <c r="P240" s="151"/>
      <c r="Q240" s="149">
        <v>0</v>
      </c>
      <c r="R240" s="151"/>
      <c r="S240" s="149">
        <v>0</v>
      </c>
      <c r="T240" s="151"/>
      <c r="U240" s="183">
        <v>291</v>
      </c>
      <c r="V240" s="179"/>
      <c r="W240" s="151"/>
      <c r="X240" s="182">
        <v>0</v>
      </c>
      <c r="Y240" s="179"/>
      <c r="AB240" s="5" t="s">
        <v>137</v>
      </c>
      <c r="AE240" s="21"/>
      <c r="AF240" s="151"/>
      <c r="AG240" s="176"/>
      <c r="AH240" s="177"/>
    </row>
    <row r="241" spans="1:34" ht="12.75" hidden="1" customHeight="1" x14ac:dyDescent="0.25">
      <c r="A241" s="178" t="s">
        <v>145</v>
      </c>
      <c r="B241" s="179"/>
      <c r="C241" s="180" t="s">
        <v>146</v>
      </c>
      <c r="D241" s="181"/>
      <c r="E241" s="181"/>
      <c r="F241" s="179"/>
      <c r="G241" s="149">
        <v>1082833</v>
      </c>
      <c r="H241" s="151"/>
      <c r="I241" s="149">
        <v>0</v>
      </c>
      <c r="J241" s="151"/>
      <c r="K241" s="182">
        <v>1082833</v>
      </c>
      <c r="L241" s="179"/>
      <c r="M241" s="151"/>
      <c r="N241" s="182">
        <v>0</v>
      </c>
      <c r="O241" s="179"/>
      <c r="P241" s="151"/>
      <c r="Q241" s="149">
        <v>0</v>
      </c>
      <c r="R241" s="151"/>
      <c r="S241" s="149">
        <v>0</v>
      </c>
      <c r="T241" s="151"/>
      <c r="U241" s="183">
        <v>1083</v>
      </c>
      <c r="V241" s="179"/>
      <c r="W241" s="151"/>
      <c r="X241" s="182">
        <v>0</v>
      </c>
      <c r="Y241" s="179"/>
      <c r="AB241" s="5" t="s">
        <v>147</v>
      </c>
      <c r="AE241" s="21"/>
      <c r="AF241" s="151"/>
      <c r="AG241" s="176"/>
      <c r="AH241" s="177"/>
    </row>
    <row r="242" spans="1:34" ht="12.75" hidden="1" customHeight="1" x14ac:dyDescent="0.25">
      <c r="A242" s="178" t="s">
        <v>153</v>
      </c>
      <c r="B242" s="179"/>
      <c r="C242" s="180" t="s">
        <v>154</v>
      </c>
      <c r="D242" s="181"/>
      <c r="E242" s="181"/>
      <c r="F242" s="179"/>
      <c r="G242" s="149">
        <v>296525</v>
      </c>
      <c r="H242" s="151"/>
      <c r="I242" s="149">
        <v>0</v>
      </c>
      <c r="J242" s="151"/>
      <c r="K242" s="182">
        <v>296525</v>
      </c>
      <c r="L242" s="179"/>
      <c r="M242" s="151"/>
      <c r="N242" s="182">
        <v>0</v>
      </c>
      <c r="O242" s="179"/>
      <c r="P242" s="151"/>
      <c r="Q242" s="149">
        <v>0</v>
      </c>
      <c r="R242" s="151"/>
      <c r="S242" s="149">
        <v>0</v>
      </c>
      <c r="T242" s="151"/>
      <c r="U242" s="183">
        <v>297</v>
      </c>
      <c r="V242" s="179"/>
      <c r="W242" s="151"/>
      <c r="X242" s="182">
        <v>0</v>
      </c>
      <c r="Y242" s="179"/>
      <c r="AB242" s="5" t="s">
        <v>155</v>
      </c>
      <c r="AE242" s="21"/>
      <c r="AF242" s="151"/>
      <c r="AG242" s="176"/>
      <c r="AH242" s="177"/>
    </row>
    <row r="243" spans="1:34" ht="12.75" hidden="1" customHeight="1" x14ac:dyDescent="0.25">
      <c r="A243" s="178" t="s">
        <v>1181</v>
      </c>
      <c r="B243" s="179"/>
      <c r="C243" s="180" t="s">
        <v>1182</v>
      </c>
      <c r="D243" s="181"/>
      <c r="E243" s="181"/>
      <c r="F243" s="179"/>
      <c r="G243" s="149">
        <v>43435</v>
      </c>
      <c r="H243" s="151"/>
      <c r="I243" s="149">
        <v>0</v>
      </c>
      <c r="J243" s="151"/>
      <c r="K243" s="182">
        <v>43435</v>
      </c>
      <c r="L243" s="179"/>
      <c r="M243" s="151"/>
      <c r="N243" s="182">
        <v>0</v>
      </c>
      <c r="O243" s="179"/>
      <c r="P243" s="151"/>
      <c r="Q243" s="149">
        <v>0</v>
      </c>
      <c r="R243" s="151"/>
      <c r="S243" s="149">
        <v>0</v>
      </c>
      <c r="T243" s="151"/>
      <c r="U243" s="183">
        <v>43</v>
      </c>
      <c r="V243" s="179"/>
      <c r="W243" s="151"/>
      <c r="X243" s="182">
        <v>0</v>
      </c>
      <c r="Y243" s="179"/>
      <c r="AB243" s="5" t="s">
        <v>156</v>
      </c>
      <c r="AE243" s="21"/>
      <c r="AF243" s="151"/>
      <c r="AG243" s="176"/>
      <c r="AH243" s="177"/>
    </row>
    <row r="244" spans="1:34" ht="12.75" hidden="1" customHeight="1" x14ac:dyDescent="0.25">
      <c r="A244" s="178" t="s">
        <v>157</v>
      </c>
      <c r="B244" s="179"/>
      <c r="C244" s="180" t="s">
        <v>158</v>
      </c>
      <c r="D244" s="181"/>
      <c r="E244" s="181"/>
      <c r="F244" s="179"/>
      <c r="G244" s="149">
        <v>294767</v>
      </c>
      <c r="H244" s="151"/>
      <c r="I244" s="149">
        <v>0</v>
      </c>
      <c r="J244" s="151"/>
      <c r="K244" s="182">
        <v>294767</v>
      </c>
      <c r="L244" s="179"/>
      <c r="M244" s="151"/>
      <c r="N244" s="182">
        <v>0</v>
      </c>
      <c r="O244" s="179"/>
      <c r="P244" s="151"/>
      <c r="Q244" s="149">
        <v>0</v>
      </c>
      <c r="R244" s="151"/>
      <c r="S244" s="149">
        <v>0</v>
      </c>
      <c r="T244" s="151"/>
      <c r="U244" s="183">
        <v>295</v>
      </c>
      <c r="V244" s="179"/>
      <c r="W244" s="151"/>
      <c r="X244" s="182">
        <v>0</v>
      </c>
      <c r="Y244" s="179"/>
      <c r="AB244" s="5" t="s">
        <v>159</v>
      </c>
      <c r="AE244" s="21"/>
      <c r="AF244" s="151"/>
      <c r="AG244" s="176"/>
      <c r="AH244" s="177"/>
    </row>
    <row r="245" spans="1:34" ht="12.75" hidden="1" customHeight="1" x14ac:dyDescent="0.25">
      <c r="A245" s="178" t="s">
        <v>1186</v>
      </c>
      <c r="B245" s="179"/>
      <c r="C245" s="180" t="s">
        <v>600</v>
      </c>
      <c r="D245" s="181"/>
      <c r="E245" s="181"/>
      <c r="F245" s="179"/>
      <c r="G245" s="149">
        <v>411300</v>
      </c>
      <c r="H245" s="151"/>
      <c r="I245" s="149">
        <v>0</v>
      </c>
      <c r="J245" s="151"/>
      <c r="K245" s="182">
        <v>411300</v>
      </c>
      <c r="L245" s="179"/>
      <c r="M245" s="151"/>
      <c r="N245" s="182">
        <v>0</v>
      </c>
      <c r="O245" s="179"/>
      <c r="P245" s="151"/>
      <c r="Q245" s="149">
        <v>0</v>
      </c>
      <c r="R245" s="151"/>
      <c r="S245" s="149">
        <v>0</v>
      </c>
      <c r="T245" s="151"/>
      <c r="U245" s="183">
        <v>411</v>
      </c>
      <c r="V245" s="179"/>
      <c r="W245" s="151"/>
      <c r="X245" s="182">
        <v>0</v>
      </c>
      <c r="Y245" s="179"/>
      <c r="AB245" s="5" t="s">
        <v>599</v>
      </c>
      <c r="AE245" s="21"/>
      <c r="AF245" s="151"/>
      <c r="AG245" s="176"/>
      <c r="AH245" s="177"/>
    </row>
    <row r="246" spans="1:34" ht="12.75" hidden="1" customHeight="1" x14ac:dyDescent="0.25">
      <c r="A246" s="178" t="s">
        <v>165</v>
      </c>
      <c r="B246" s="179"/>
      <c r="C246" s="180" t="s">
        <v>166</v>
      </c>
      <c r="D246" s="181"/>
      <c r="E246" s="181"/>
      <c r="F246" s="179"/>
      <c r="G246" s="149">
        <v>109808</v>
      </c>
      <c r="H246" s="151"/>
      <c r="I246" s="149">
        <v>0</v>
      </c>
      <c r="J246" s="151"/>
      <c r="K246" s="182">
        <v>109808</v>
      </c>
      <c r="L246" s="179"/>
      <c r="M246" s="151"/>
      <c r="N246" s="182">
        <v>0</v>
      </c>
      <c r="O246" s="179"/>
      <c r="P246" s="151"/>
      <c r="Q246" s="149">
        <v>0</v>
      </c>
      <c r="R246" s="151"/>
      <c r="S246" s="149">
        <v>0</v>
      </c>
      <c r="T246" s="151"/>
      <c r="U246" s="183">
        <v>110</v>
      </c>
      <c r="V246" s="179"/>
      <c r="W246" s="151"/>
      <c r="X246" s="182">
        <v>0</v>
      </c>
      <c r="Y246" s="179"/>
      <c r="AB246" s="5" t="s">
        <v>167</v>
      </c>
      <c r="AE246" s="21"/>
      <c r="AF246" s="151"/>
      <c r="AG246" s="176"/>
      <c r="AH246" s="177"/>
    </row>
    <row r="247" spans="1:34" ht="12.75" hidden="1" customHeight="1" x14ac:dyDescent="0.25">
      <c r="A247" s="178" t="s">
        <v>168</v>
      </c>
      <c r="B247" s="179"/>
      <c r="C247" s="180" t="s">
        <v>169</v>
      </c>
      <c r="D247" s="181"/>
      <c r="E247" s="181"/>
      <c r="F247" s="179"/>
      <c r="G247" s="149">
        <v>259675</v>
      </c>
      <c r="H247" s="151"/>
      <c r="I247" s="149">
        <v>0</v>
      </c>
      <c r="J247" s="151"/>
      <c r="K247" s="182">
        <v>259675</v>
      </c>
      <c r="L247" s="179"/>
      <c r="M247" s="151"/>
      <c r="N247" s="182">
        <v>0</v>
      </c>
      <c r="O247" s="179"/>
      <c r="P247" s="151"/>
      <c r="Q247" s="149">
        <v>0</v>
      </c>
      <c r="R247" s="151"/>
      <c r="S247" s="149">
        <v>0</v>
      </c>
      <c r="T247" s="151"/>
      <c r="U247" s="183">
        <v>260</v>
      </c>
      <c r="V247" s="179"/>
      <c r="W247" s="151"/>
      <c r="X247" s="182">
        <v>0</v>
      </c>
      <c r="Y247" s="179"/>
      <c r="AB247" s="5" t="s">
        <v>170</v>
      </c>
      <c r="AE247" s="21"/>
      <c r="AF247" s="151"/>
      <c r="AG247" s="176"/>
      <c r="AH247" s="177"/>
    </row>
    <row r="248" spans="1:34" ht="12.75" hidden="1" customHeight="1" x14ac:dyDescent="0.25">
      <c r="A248" s="178" t="s">
        <v>176</v>
      </c>
      <c r="B248" s="179"/>
      <c r="C248" s="180" t="s">
        <v>177</v>
      </c>
      <c r="D248" s="181"/>
      <c r="E248" s="181"/>
      <c r="F248" s="179"/>
      <c r="G248" s="149">
        <v>559150</v>
      </c>
      <c r="H248" s="151"/>
      <c r="I248" s="149">
        <v>0</v>
      </c>
      <c r="J248" s="151"/>
      <c r="K248" s="182">
        <v>559150</v>
      </c>
      <c r="L248" s="179"/>
      <c r="M248" s="151"/>
      <c r="N248" s="182">
        <v>0</v>
      </c>
      <c r="O248" s="179"/>
      <c r="P248" s="151"/>
      <c r="Q248" s="149">
        <v>0</v>
      </c>
      <c r="R248" s="151"/>
      <c r="S248" s="149">
        <v>0</v>
      </c>
      <c r="T248" s="151"/>
      <c r="U248" s="183">
        <v>559</v>
      </c>
      <c r="V248" s="179"/>
      <c r="W248" s="151"/>
      <c r="X248" s="182">
        <v>0</v>
      </c>
      <c r="Y248" s="179"/>
      <c r="AB248" s="5" t="s">
        <v>178</v>
      </c>
      <c r="AE248" s="21"/>
      <c r="AF248" s="151"/>
      <c r="AG248" s="176"/>
      <c r="AH248" s="177"/>
    </row>
    <row r="249" spans="1:34" ht="12.75" hidden="1" customHeight="1" x14ac:dyDescent="0.25">
      <c r="A249" s="178" t="s">
        <v>180</v>
      </c>
      <c r="B249" s="179"/>
      <c r="C249" s="180" t="s">
        <v>181</v>
      </c>
      <c r="D249" s="181"/>
      <c r="E249" s="181"/>
      <c r="F249" s="179"/>
      <c r="G249" s="149">
        <v>138520</v>
      </c>
      <c r="H249" s="151"/>
      <c r="I249" s="149">
        <v>0</v>
      </c>
      <c r="J249" s="151"/>
      <c r="K249" s="182">
        <v>138520</v>
      </c>
      <c r="L249" s="179"/>
      <c r="M249" s="151"/>
      <c r="N249" s="182">
        <v>0</v>
      </c>
      <c r="O249" s="179"/>
      <c r="P249" s="151"/>
      <c r="Q249" s="149">
        <v>0</v>
      </c>
      <c r="R249" s="151"/>
      <c r="S249" s="149">
        <v>0</v>
      </c>
      <c r="T249" s="151"/>
      <c r="U249" s="183">
        <v>139</v>
      </c>
      <c r="V249" s="179"/>
      <c r="W249" s="151"/>
      <c r="X249" s="182">
        <v>0</v>
      </c>
      <c r="Y249" s="179"/>
      <c r="AB249" s="5" t="s">
        <v>182</v>
      </c>
      <c r="AE249" s="21"/>
      <c r="AF249" s="151"/>
      <c r="AG249" s="176"/>
      <c r="AH249" s="177"/>
    </row>
    <row r="250" spans="1:34" ht="12.75" hidden="1" customHeight="1" x14ac:dyDescent="0.25">
      <c r="A250" s="178" t="s">
        <v>188</v>
      </c>
      <c r="B250" s="179"/>
      <c r="C250" s="180" t="s">
        <v>189</v>
      </c>
      <c r="D250" s="181"/>
      <c r="E250" s="181"/>
      <c r="F250" s="179"/>
      <c r="G250" s="149">
        <v>386695</v>
      </c>
      <c r="H250" s="151"/>
      <c r="I250" s="149">
        <v>0</v>
      </c>
      <c r="J250" s="151"/>
      <c r="K250" s="182">
        <v>386695</v>
      </c>
      <c r="L250" s="179"/>
      <c r="M250" s="151"/>
      <c r="N250" s="182">
        <v>0</v>
      </c>
      <c r="O250" s="179"/>
      <c r="P250" s="151"/>
      <c r="Q250" s="149">
        <v>0</v>
      </c>
      <c r="R250" s="151"/>
      <c r="S250" s="149">
        <v>0</v>
      </c>
      <c r="T250" s="151"/>
      <c r="U250" s="183">
        <v>387</v>
      </c>
      <c r="V250" s="179"/>
      <c r="W250" s="151"/>
      <c r="X250" s="182">
        <v>0</v>
      </c>
      <c r="Y250" s="179"/>
      <c r="AB250" s="5" t="s">
        <v>190</v>
      </c>
      <c r="AE250" s="21"/>
      <c r="AF250" s="151"/>
      <c r="AG250" s="176"/>
      <c r="AH250" s="177"/>
    </row>
    <row r="251" spans="1:34" ht="12.75" hidden="1" customHeight="1" x14ac:dyDescent="0.25">
      <c r="A251" s="178" t="s">
        <v>196</v>
      </c>
      <c r="B251" s="179"/>
      <c r="C251" s="180" t="s">
        <v>197</v>
      </c>
      <c r="D251" s="181"/>
      <c r="E251" s="181"/>
      <c r="F251" s="179"/>
      <c r="G251" s="149">
        <v>358306</v>
      </c>
      <c r="H251" s="151"/>
      <c r="I251" s="149">
        <v>0</v>
      </c>
      <c r="J251" s="151"/>
      <c r="K251" s="182">
        <v>358306</v>
      </c>
      <c r="L251" s="179"/>
      <c r="M251" s="151"/>
      <c r="N251" s="182">
        <v>0</v>
      </c>
      <c r="O251" s="179"/>
      <c r="P251" s="151"/>
      <c r="Q251" s="149">
        <v>0</v>
      </c>
      <c r="R251" s="151"/>
      <c r="S251" s="149">
        <v>0</v>
      </c>
      <c r="T251" s="151"/>
      <c r="U251" s="183">
        <v>358</v>
      </c>
      <c r="V251" s="179"/>
      <c r="W251" s="151"/>
      <c r="X251" s="182">
        <v>0</v>
      </c>
      <c r="Y251" s="179"/>
      <c r="AB251" s="5" t="s">
        <v>198</v>
      </c>
      <c r="AE251" s="21"/>
      <c r="AF251" s="151"/>
      <c r="AG251" s="176"/>
      <c r="AH251" s="177"/>
    </row>
    <row r="252" spans="1:34" ht="12.75" hidden="1" customHeight="1" x14ac:dyDescent="0.25">
      <c r="A252" s="178" t="s">
        <v>201</v>
      </c>
      <c r="B252" s="179"/>
      <c r="C252" s="180" t="s">
        <v>202</v>
      </c>
      <c r="D252" s="181"/>
      <c r="E252" s="181"/>
      <c r="F252" s="179"/>
      <c r="G252" s="149">
        <v>382128</v>
      </c>
      <c r="H252" s="151"/>
      <c r="I252" s="149">
        <v>0</v>
      </c>
      <c r="J252" s="151"/>
      <c r="K252" s="182">
        <v>382128</v>
      </c>
      <c r="L252" s="179"/>
      <c r="M252" s="151"/>
      <c r="N252" s="182">
        <v>0</v>
      </c>
      <c r="O252" s="179"/>
      <c r="P252" s="151"/>
      <c r="Q252" s="149">
        <v>0</v>
      </c>
      <c r="R252" s="151"/>
      <c r="S252" s="149">
        <v>0</v>
      </c>
      <c r="T252" s="151"/>
      <c r="U252" s="183">
        <v>382</v>
      </c>
      <c r="V252" s="179"/>
      <c r="W252" s="151"/>
      <c r="X252" s="182">
        <v>0</v>
      </c>
      <c r="Y252" s="179"/>
      <c r="AB252" s="5" t="s">
        <v>203</v>
      </c>
      <c r="AE252" s="21"/>
      <c r="AF252" s="151"/>
      <c r="AG252" s="176"/>
      <c r="AH252" s="177"/>
    </row>
    <row r="253" spans="1:34" s="151" customFormat="1" ht="12.75" hidden="1" customHeight="1" x14ac:dyDescent="0.25">
      <c r="A253" s="178" t="s">
        <v>210</v>
      </c>
      <c r="B253" s="179"/>
      <c r="C253" s="180" t="s">
        <v>211</v>
      </c>
      <c r="D253" s="181"/>
      <c r="E253" s="181"/>
      <c r="F253" s="179"/>
      <c r="G253" s="149">
        <v>1125000</v>
      </c>
      <c r="I253" s="149">
        <v>0</v>
      </c>
      <c r="K253" s="182">
        <v>1125000</v>
      </c>
      <c r="L253" s="179"/>
      <c r="N253" s="182">
        <v>0</v>
      </c>
      <c r="O253" s="179"/>
      <c r="Q253" s="149">
        <v>0</v>
      </c>
      <c r="S253" s="149">
        <v>0</v>
      </c>
      <c r="U253" s="183">
        <v>1125</v>
      </c>
      <c r="V253" s="179"/>
      <c r="X253" s="182">
        <v>0</v>
      </c>
      <c r="Y253" s="179"/>
      <c r="AB253" s="5" t="s">
        <v>212</v>
      </c>
      <c r="AE253" s="21"/>
      <c r="AG253" s="176"/>
      <c r="AH253" s="177"/>
    </row>
    <row r="254" spans="1:34" s="151" customFormat="1" ht="12.75" hidden="1" customHeight="1" x14ac:dyDescent="0.25">
      <c r="A254" s="178" t="s">
        <v>1187</v>
      </c>
      <c r="B254" s="179"/>
      <c r="C254" s="180" t="s">
        <v>1188</v>
      </c>
      <c r="D254" s="181"/>
      <c r="E254" s="181"/>
      <c r="F254" s="179"/>
      <c r="G254" s="149">
        <v>559937</v>
      </c>
      <c r="I254" s="149">
        <v>0</v>
      </c>
      <c r="K254" s="182">
        <v>559937</v>
      </c>
      <c r="L254" s="179"/>
      <c r="N254" s="182">
        <v>0</v>
      </c>
      <c r="O254" s="179"/>
      <c r="Q254" s="149">
        <v>0</v>
      </c>
      <c r="S254" s="149">
        <v>0</v>
      </c>
      <c r="U254" s="183">
        <v>560</v>
      </c>
      <c r="V254" s="179"/>
      <c r="X254" s="182">
        <v>0</v>
      </c>
      <c r="Y254" s="179"/>
      <c r="AB254" s="5" t="s">
        <v>214</v>
      </c>
      <c r="AE254" s="21"/>
      <c r="AG254" s="176"/>
      <c r="AH254" s="177"/>
    </row>
    <row r="255" spans="1:34" ht="12.75" customHeight="1" x14ac:dyDescent="0.25">
      <c r="A255" s="178" t="s">
        <v>216</v>
      </c>
      <c r="B255" s="179"/>
      <c r="C255" s="180" t="s">
        <v>217</v>
      </c>
      <c r="D255" s="181"/>
      <c r="E255" s="181"/>
      <c r="F255" s="179"/>
      <c r="G255" s="149">
        <v>131071</v>
      </c>
      <c r="H255" s="151"/>
      <c r="I255" s="149">
        <v>0</v>
      </c>
      <c r="J255" s="151"/>
      <c r="K255" s="182">
        <v>131071</v>
      </c>
      <c r="L255" s="179"/>
      <c r="M255" s="151"/>
      <c r="N255" s="182">
        <v>0</v>
      </c>
      <c r="O255" s="179"/>
      <c r="P255" s="151"/>
      <c r="Q255" s="149">
        <v>0</v>
      </c>
      <c r="R255" s="151"/>
      <c r="S255" s="149">
        <v>0</v>
      </c>
      <c r="T255" s="151"/>
      <c r="U255" s="183">
        <v>131</v>
      </c>
      <c r="V255" s="179"/>
      <c r="W255" s="151"/>
      <c r="X255" s="182">
        <v>0</v>
      </c>
      <c r="Y255" s="179"/>
      <c r="AB255" s="5"/>
      <c r="AE255" s="21"/>
      <c r="AF255" s="151"/>
      <c r="AG255" s="176"/>
      <c r="AH255" s="177"/>
    </row>
    <row r="256" spans="1:34" s="151" customFormat="1" ht="12.75" hidden="1" customHeight="1" x14ac:dyDescent="0.25">
      <c r="A256" s="139"/>
      <c r="B256" s="146"/>
      <c r="C256" s="140"/>
      <c r="D256" s="148"/>
      <c r="E256" s="148"/>
      <c r="F256" s="146"/>
      <c r="G256" s="149"/>
      <c r="I256" s="149"/>
      <c r="K256" s="141"/>
      <c r="L256" s="146"/>
      <c r="N256" s="141"/>
      <c r="O256" s="146"/>
      <c r="Q256" s="149"/>
      <c r="S256" s="149"/>
      <c r="U256" s="141"/>
      <c r="V256" s="146"/>
      <c r="X256" s="141"/>
      <c r="Y256" s="146"/>
      <c r="AB256" s="5">
        <v>0</v>
      </c>
      <c r="AE256" s="21"/>
      <c r="AG256" s="143"/>
      <c r="AH256" s="144"/>
    </row>
    <row r="257" spans="1:34" s="151" customFormat="1" ht="12.75" hidden="1" customHeight="1" x14ac:dyDescent="0.25">
      <c r="A257" s="139"/>
      <c r="B257" s="146"/>
      <c r="C257" s="140"/>
      <c r="D257" s="148"/>
      <c r="E257" s="148"/>
      <c r="F257" s="146"/>
      <c r="G257" s="149"/>
      <c r="I257" s="149"/>
      <c r="K257" s="141"/>
      <c r="L257" s="146"/>
      <c r="N257" s="141"/>
      <c r="O257" s="146"/>
      <c r="Q257" s="149"/>
      <c r="S257" s="149"/>
      <c r="U257" s="141"/>
      <c r="V257" s="146"/>
      <c r="X257" s="141"/>
      <c r="Y257" s="146"/>
      <c r="AB257" s="5">
        <v>0</v>
      </c>
      <c r="AE257" s="21"/>
      <c r="AG257" s="143"/>
      <c r="AH257" s="144"/>
    </row>
    <row r="258" spans="1:34" ht="12.75" hidden="1" customHeight="1" x14ac:dyDescent="0.25">
      <c r="A258" s="139"/>
      <c r="B258" s="7"/>
      <c r="C258" s="140"/>
      <c r="D258" s="10"/>
      <c r="E258" s="10"/>
      <c r="F258" s="7"/>
      <c r="G258" s="134"/>
      <c r="I258" s="134"/>
      <c r="K258" s="141"/>
      <c r="L258" s="7"/>
      <c r="N258" s="141"/>
      <c r="O258" s="7"/>
      <c r="Q258" s="134"/>
      <c r="S258" s="134"/>
      <c r="U258" s="142"/>
      <c r="V258" s="7"/>
      <c r="X258" s="141"/>
      <c r="Y258" s="7"/>
      <c r="AB258" s="5">
        <v>0</v>
      </c>
      <c r="AE258" s="21"/>
      <c r="AG258" s="137"/>
      <c r="AH258" s="138"/>
    </row>
    <row r="259" spans="1:34" ht="12.75" hidden="1" customHeight="1" x14ac:dyDescent="0.25">
      <c r="A259" s="178" t="s">
        <v>1189</v>
      </c>
      <c r="B259" s="179"/>
      <c r="C259" s="180" t="s">
        <v>1190</v>
      </c>
      <c r="D259" s="181"/>
      <c r="E259" s="181"/>
      <c r="F259" s="179"/>
      <c r="G259" s="134">
        <v>0</v>
      </c>
      <c r="I259" s="134">
        <v>875812</v>
      </c>
      <c r="K259" s="182">
        <v>0</v>
      </c>
      <c r="L259" s="179"/>
      <c r="N259" s="182">
        <v>875812</v>
      </c>
      <c r="O259" s="179"/>
      <c r="Q259" s="134">
        <v>0</v>
      </c>
      <c r="S259" s="134">
        <v>0</v>
      </c>
      <c r="U259" s="182">
        <v>0</v>
      </c>
      <c r="V259" s="179"/>
      <c r="X259" s="183">
        <v>876</v>
      </c>
      <c r="Y259" s="179"/>
      <c r="AB259" s="5" t="s">
        <v>1020</v>
      </c>
      <c r="AE259" s="21"/>
      <c r="AG259" s="176"/>
      <c r="AH259" s="177"/>
    </row>
    <row r="260" spans="1:34" ht="12.75" hidden="1" customHeight="1" x14ac:dyDescent="0.25">
      <c r="A260" s="178" t="s">
        <v>1184</v>
      </c>
      <c r="B260" s="179"/>
      <c r="C260" s="180" t="s">
        <v>1185</v>
      </c>
      <c r="D260" s="181"/>
      <c r="E260" s="181"/>
      <c r="F260" s="179"/>
      <c r="G260" s="134">
        <v>0</v>
      </c>
      <c r="I260" s="134">
        <v>874256</v>
      </c>
      <c r="K260" s="182">
        <v>0</v>
      </c>
      <c r="L260" s="179"/>
      <c r="N260" s="182">
        <v>874256</v>
      </c>
      <c r="O260" s="179"/>
      <c r="Q260" s="134">
        <v>0</v>
      </c>
      <c r="S260" s="134">
        <v>0</v>
      </c>
      <c r="U260" s="182">
        <v>0</v>
      </c>
      <c r="V260" s="179"/>
      <c r="X260" s="183">
        <v>874</v>
      </c>
      <c r="Y260" s="179"/>
      <c r="AB260" s="5" t="s">
        <v>1020</v>
      </c>
      <c r="AE260" s="21"/>
      <c r="AG260" s="176"/>
      <c r="AH260" s="177"/>
    </row>
    <row r="261" spans="1:34" ht="12.75" hidden="1" customHeight="1" x14ac:dyDescent="0.25">
      <c r="A261" s="178" t="s">
        <v>138</v>
      </c>
      <c r="B261" s="179"/>
      <c r="C261" s="180" t="s">
        <v>139</v>
      </c>
      <c r="D261" s="181"/>
      <c r="E261" s="181"/>
      <c r="F261" s="179"/>
      <c r="G261" s="134">
        <v>453570</v>
      </c>
      <c r="I261" s="134">
        <v>0</v>
      </c>
      <c r="K261" s="182">
        <v>453570</v>
      </c>
      <c r="L261" s="179"/>
      <c r="N261" s="182">
        <v>0</v>
      </c>
      <c r="O261" s="179"/>
      <c r="Q261" s="134">
        <v>0</v>
      </c>
      <c r="S261" s="134">
        <v>0</v>
      </c>
      <c r="U261" s="183">
        <v>454</v>
      </c>
      <c r="V261" s="179"/>
      <c r="X261" s="182">
        <v>0</v>
      </c>
      <c r="Y261" s="179"/>
      <c r="AB261" s="5" t="s">
        <v>137</v>
      </c>
      <c r="AE261" s="21"/>
      <c r="AG261" s="176"/>
      <c r="AH261" s="177"/>
    </row>
    <row r="262" spans="1:34" s="151" customFormat="1" ht="12.75" hidden="1" customHeight="1" x14ac:dyDescent="0.25">
      <c r="A262" s="139"/>
      <c r="B262" s="146"/>
      <c r="C262" s="140"/>
      <c r="D262" s="148"/>
      <c r="E262" s="148"/>
      <c r="F262" s="146"/>
      <c r="G262" s="149"/>
      <c r="I262" s="149"/>
      <c r="K262" s="141"/>
      <c r="L262" s="146"/>
      <c r="N262" s="141"/>
      <c r="O262" s="146"/>
      <c r="Q262" s="149"/>
      <c r="S262" s="149"/>
      <c r="U262" s="159"/>
      <c r="V262" s="146"/>
      <c r="X262" s="141"/>
      <c r="Y262" s="146"/>
      <c r="AB262" s="5">
        <v>0</v>
      </c>
      <c r="AE262" s="21"/>
      <c r="AG262" s="152"/>
      <c r="AH262" s="152"/>
    </row>
    <row r="263" spans="1:34" ht="12.75" hidden="1" customHeight="1" x14ac:dyDescent="0.25">
      <c r="A263" s="13"/>
      <c r="B263" s="16"/>
      <c r="C263" s="14"/>
      <c r="D263" s="14"/>
      <c r="E263" s="14"/>
      <c r="F263" s="9"/>
      <c r="G263" s="4"/>
      <c r="I263" s="4"/>
      <c r="K263" s="6"/>
      <c r="L263" s="4"/>
      <c r="N263" s="6"/>
      <c r="O263" s="4"/>
      <c r="Q263" s="4"/>
      <c r="S263" s="4"/>
      <c r="U263" s="6"/>
      <c r="V263" s="4"/>
      <c r="X263" s="6"/>
      <c r="Y263" s="4"/>
      <c r="AB263" s="5">
        <v>0</v>
      </c>
    </row>
    <row r="264" spans="1:34" ht="12.75" hidden="1" customHeight="1" x14ac:dyDescent="0.25">
      <c r="A264" s="178" t="s">
        <v>1175</v>
      </c>
      <c r="B264" s="179"/>
      <c r="C264" s="180" t="s">
        <v>1176</v>
      </c>
      <c r="D264" s="181"/>
      <c r="E264" s="181"/>
      <c r="F264" s="179"/>
      <c r="G264" s="149">
        <v>0</v>
      </c>
      <c r="H264" s="151"/>
      <c r="I264" s="149">
        <v>199638300</v>
      </c>
      <c r="J264" s="151"/>
      <c r="K264" s="182">
        <v>0</v>
      </c>
      <c r="L264" s="179"/>
      <c r="M264" s="151"/>
      <c r="N264" s="182">
        <v>199638300</v>
      </c>
      <c r="O264" s="179"/>
      <c r="P264" s="151"/>
      <c r="Q264" s="149">
        <v>0</v>
      </c>
      <c r="R264" s="151"/>
      <c r="S264" s="149">
        <v>0</v>
      </c>
      <c r="T264" s="151"/>
      <c r="U264" s="182">
        <v>0</v>
      </c>
      <c r="V264" s="179"/>
      <c r="W264" s="151"/>
      <c r="X264" s="183">
        <v>199638</v>
      </c>
      <c r="Y264" s="179"/>
      <c r="AB264" s="5" t="s">
        <v>32</v>
      </c>
      <c r="AE264" s="21"/>
      <c r="AG264" s="176"/>
      <c r="AH264" s="177"/>
    </row>
    <row r="265" spans="1:34" ht="12.75" hidden="1" customHeight="1" x14ac:dyDescent="0.25">
      <c r="A265" s="178" t="s">
        <v>37</v>
      </c>
      <c r="B265" s="179"/>
      <c r="C265" s="180" t="s">
        <v>38</v>
      </c>
      <c r="D265" s="181"/>
      <c r="E265" s="181"/>
      <c r="F265" s="179"/>
      <c r="G265" s="149">
        <v>69806069</v>
      </c>
      <c r="H265" s="151"/>
      <c r="I265" s="149">
        <v>0</v>
      </c>
      <c r="J265" s="151"/>
      <c r="K265" s="182">
        <v>69806069</v>
      </c>
      <c r="L265" s="179"/>
      <c r="M265" s="151"/>
      <c r="N265" s="182">
        <v>0</v>
      </c>
      <c r="O265" s="179"/>
      <c r="P265" s="151"/>
      <c r="Q265" s="149">
        <v>0</v>
      </c>
      <c r="R265" s="151"/>
      <c r="S265" s="149">
        <v>0</v>
      </c>
      <c r="T265" s="151"/>
      <c r="U265" s="183">
        <v>69806</v>
      </c>
      <c r="V265" s="179"/>
      <c r="W265" s="151"/>
      <c r="X265" s="182">
        <v>0</v>
      </c>
      <c r="Y265" s="179"/>
      <c r="AB265" s="5" t="s">
        <v>39</v>
      </c>
      <c r="AE265" s="21"/>
      <c r="AG265" s="176"/>
      <c r="AH265" s="177"/>
    </row>
    <row r="266" spans="1:34" ht="12.75" hidden="1" customHeight="1" x14ac:dyDescent="0.3">
      <c r="A266" s="178" t="s">
        <v>40</v>
      </c>
      <c r="B266" s="179"/>
      <c r="C266" s="180" t="s">
        <v>41</v>
      </c>
      <c r="D266" s="181"/>
      <c r="E266" s="181"/>
      <c r="F266" s="179"/>
      <c r="G266" s="149">
        <v>0</v>
      </c>
      <c r="H266" s="151"/>
      <c r="I266" s="149">
        <v>225843</v>
      </c>
      <c r="J266" s="151"/>
      <c r="K266" s="182">
        <v>0</v>
      </c>
      <c r="L266" s="179"/>
      <c r="M266" s="151"/>
      <c r="N266" s="182">
        <v>225843</v>
      </c>
      <c r="O266" s="179"/>
      <c r="P266" s="151"/>
      <c r="Q266" s="149">
        <v>0</v>
      </c>
      <c r="R266" s="151"/>
      <c r="S266" s="149">
        <v>0</v>
      </c>
      <c r="T266" s="151"/>
      <c r="U266" s="182">
        <v>0</v>
      </c>
      <c r="V266" s="179"/>
      <c r="W266" s="151"/>
      <c r="X266" s="183">
        <v>226</v>
      </c>
      <c r="Y266" s="179"/>
      <c r="AB266" s="114" t="s">
        <v>39</v>
      </c>
      <c r="AE266" s="21"/>
      <c r="AF266" s="151"/>
      <c r="AG266" s="176"/>
      <c r="AH266" s="177"/>
    </row>
    <row r="267" spans="1:34" ht="12.75" hidden="1" customHeight="1" x14ac:dyDescent="0.25">
      <c r="A267" s="178" t="s">
        <v>47</v>
      </c>
      <c r="B267" s="179"/>
      <c r="C267" s="180" t="s">
        <v>48</v>
      </c>
      <c r="D267" s="181"/>
      <c r="E267" s="181"/>
      <c r="F267" s="179"/>
      <c r="G267" s="149">
        <v>636732</v>
      </c>
      <c r="H267" s="151"/>
      <c r="I267" s="149">
        <v>0</v>
      </c>
      <c r="J267" s="151"/>
      <c r="K267" s="182">
        <v>636732</v>
      </c>
      <c r="L267" s="179"/>
      <c r="M267" s="151"/>
      <c r="N267" s="182">
        <v>0</v>
      </c>
      <c r="O267" s="179"/>
      <c r="P267" s="151"/>
      <c r="Q267" s="149">
        <v>0</v>
      </c>
      <c r="R267" s="151"/>
      <c r="S267" s="149">
        <v>0</v>
      </c>
      <c r="T267" s="151"/>
      <c r="U267" s="183">
        <v>637</v>
      </c>
      <c r="V267" s="179"/>
      <c r="W267" s="151"/>
      <c r="X267" s="182">
        <v>0</v>
      </c>
      <c r="Y267" s="179"/>
      <c r="AB267" s="5" t="s">
        <v>49</v>
      </c>
      <c r="AE267" s="21"/>
      <c r="AG267" s="176"/>
      <c r="AH267" s="177"/>
    </row>
    <row r="268" spans="1:34" ht="12.75" hidden="1" customHeight="1" x14ac:dyDescent="0.25">
      <c r="A268" s="178" t="s">
        <v>52</v>
      </c>
      <c r="B268" s="179"/>
      <c r="C268" s="180" t="s">
        <v>53</v>
      </c>
      <c r="D268" s="181"/>
      <c r="E268" s="181"/>
      <c r="F268" s="179"/>
      <c r="G268" s="149">
        <v>636732</v>
      </c>
      <c r="H268" s="151"/>
      <c r="I268" s="149">
        <v>0</v>
      </c>
      <c r="J268" s="151"/>
      <c r="K268" s="182">
        <v>636732</v>
      </c>
      <c r="L268" s="179"/>
      <c r="M268" s="151"/>
      <c r="N268" s="182">
        <v>0</v>
      </c>
      <c r="O268" s="179"/>
      <c r="P268" s="151"/>
      <c r="Q268" s="149">
        <v>0</v>
      </c>
      <c r="R268" s="151"/>
      <c r="S268" s="149">
        <v>0</v>
      </c>
      <c r="T268" s="151"/>
      <c r="U268" s="183">
        <v>637</v>
      </c>
      <c r="V268" s="179"/>
      <c r="W268" s="151"/>
      <c r="X268" s="182">
        <v>0</v>
      </c>
      <c r="Y268" s="179"/>
      <c r="AB268" s="5" t="s">
        <v>54</v>
      </c>
      <c r="AE268" s="21"/>
      <c r="AF268" s="151"/>
      <c r="AG268" s="176"/>
      <c r="AH268" s="177"/>
    </row>
    <row r="269" spans="1:34" ht="12.75" hidden="1" customHeight="1" x14ac:dyDescent="0.25">
      <c r="A269" s="178" t="s">
        <v>68</v>
      </c>
      <c r="B269" s="179"/>
      <c r="C269" s="180" t="s">
        <v>69</v>
      </c>
      <c r="D269" s="181"/>
      <c r="E269" s="181"/>
      <c r="F269" s="179"/>
      <c r="G269" s="149">
        <v>1674900</v>
      </c>
      <c r="H269" s="151"/>
      <c r="I269" s="149">
        <v>0</v>
      </c>
      <c r="J269" s="151"/>
      <c r="K269" s="182">
        <v>1674900</v>
      </c>
      <c r="L269" s="179"/>
      <c r="M269" s="151"/>
      <c r="N269" s="182">
        <v>0</v>
      </c>
      <c r="O269" s="179"/>
      <c r="P269" s="151"/>
      <c r="Q269" s="149">
        <v>0</v>
      </c>
      <c r="R269" s="151"/>
      <c r="S269" s="149">
        <v>0</v>
      </c>
      <c r="T269" s="151"/>
      <c r="U269" s="183">
        <v>1675</v>
      </c>
      <c r="V269" s="179"/>
      <c r="W269" s="151"/>
      <c r="X269" s="182">
        <v>0</v>
      </c>
      <c r="Y269" s="179"/>
      <c r="AB269" s="5" t="s">
        <v>70</v>
      </c>
      <c r="AE269" s="21"/>
      <c r="AF269" s="151"/>
      <c r="AG269" s="176"/>
      <c r="AH269" s="177"/>
    </row>
    <row r="270" spans="1:34" ht="12.75" hidden="1" customHeight="1" x14ac:dyDescent="0.25">
      <c r="A270" s="178" t="s">
        <v>71</v>
      </c>
      <c r="B270" s="179"/>
      <c r="C270" s="180" t="s">
        <v>72</v>
      </c>
      <c r="D270" s="181"/>
      <c r="E270" s="181"/>
      <c r="F270" s="179"/>
      <c r="G270" s="149">
        <v>886296</v>
      </c>
      <c r="H270" s="151"/>
      <c r="I270" s="149">
        <v>0</v>
      </c>
      <c r="J270" s="151"/>
      <c r="K270" s="182">
        <v>886296</v>
      </c>
      <c r="L270" s="179"/>
      <c r="M270" s="151"/>
      <c r="N270" s="182">
        <v>0</v>
      </c>
      <c r="O270" s="179"/>
      <c r="P270" s="151"/>
      <c r="Q270" s="149">
        <v>0</v>
      </c>
      <c r="R270" s="151"/>
      <c r="S270" s="149">
        <v>0</v>
      </c>
      <c r="T270" s="151"/>
      <c r="U270" s="183">
        <v>886</v>
      </c>
      <c r="V270" s="179"/>
      <c r="W270" s="151"/>
      <c r="X270" s="182">
        <v>0</v>
      </c>
      <c r="Y270" s="179"/>
      <c r="AB270" s="5" t="s">
        <v>70</v>
      </c>
      <c r="AE270" s="21"/>
      <c r="AF270" s="151"/>
      <c r="AG270" s="176"/>
      <c r="AH270" s="177"/>
    </row>
    <row r="271" spans="1:34" ht="12.75" hidden="1" customHeight="1" x14ac:dyDescent="0.25">
      <c r="A271" s="178" t="s">
        <v>73</v>
      </c>
      <c r="B271" s="179"/>
      <c r="C271" s="180" t="s">
        <v>74</v>
      </c>
      <c r="D271" s="181"/>
      <c r="E271" s="181"/>
      <c r="F271" s="179"/>
      <c r="G271" s="149">
        <v>1160997</v>
      </c>
      <c r="H271" s="151"/>
      <c r="I271" s="149">
        <v>0</v>
      </c>
      <c r="J271" s="151"/>
      <c r="K271" s="182">
        <v>1160997</v>
      </c>
      <c r="L271" s="179"/>
      <c r="M271" s="151"/>
      <c r="N271" s="182">
        <v>0</v>
      </c>
      <c r="O271" s="179"/>
      <c r="P271" s="151"/>
      <c r="Q271" s="149">
        <v>0</v>
      </c>
      <c r="R271" s="151"/>
      <c r="S271" s="149">
        <v>0</v>
      </c>
      <c r="T271" s="151"/>
      <c r="U271" s="183">
        <v>1161</v>
      </c>
      <c r="V271" s="179"/>
      <c r="W271" s="151"/>
      <c r="X271" s="182">
        <v>0</v>
      </c>
      <c r="Y271" s="179"/>
      <c r="AB271" s="5" t="s">
        <v>70</v>
      </c>
      <c r="AE271" s="21"/>
      <c r="AF271" s="151"/>
      <c r="AG271" s="176"/>
      <c r="AH271" s="177"/>
    </row>
    <row r="272" spans="1:34" ht="12.75" hidden="1" customHeight="1" x14ac:dyDescent="0.25">
      <c r="A272" s="178" t="s">
        <v>1203</v>
      </c>
      <c r="B272" s="179"/>
      <c r="C272" s="180" t="s">
        <v>1204</v>
      </c>
      <c r="D272" s="181"/>
      <c r="E272" s="181"/>
      <c r="F272" s="179"/>
      <c r="G272" s="149">
        <v>237464</v>
      </c>
      <c r="H272" s="151"/>
      <c r="I272" s="149">
        <v>0</v>
      </c>
      <c r="J272" s="151"/>
      <c r="K272" s="182">
        <v>237464</v>
      </c>
      <c r="L272" s="179"/>
      <c r="M272" s="151"/>
      <c r="N272" s="182">
        <v>0</v>
      </c>
      <c r="O272" s="179"/>
      <c r="P272" s="151"/>
      <c r="Q272" s="149">
        <v>0</v>
      </c>
      <c r="R272" s="151"/>
      <c r="S272" s="149">
        <v>0</v>
      </c>
      <c r="T272" s="151"/>
      <c r="U272" s="183">
        <v>237</v>
      </c>
      <c r="V272" s="179"/>
      <c r="W272" s="151"/>
      <c r="X272" s="182">
        <v>0</v>
      </c>
      <c r="Y272" s="179"/>
      <c r="AB272" s="5" t="s">
        <v>218</v>
      </c>
      <c r="AE272" s="21"/>
      <c r="AF272" s="151"/>
      <c r="AG272" s="176"/>
      <c r="AH272" s="177"/>
    </row>
    <row r="273" spans="1:35" ht="12.75" hidden="1" customHeight="1" x14ac:dyDescent="0.25">
      <c r="A273" s="178" t="s">
        <v>78</v>
      </c>
      <c r="B273" s="179"/>
      <c r="C273" s="180" t="s">
        <v>79</v>
      </c>
      <c r="D273" s="181"/>
      <c r="E273" s="181"/>
      <c r="F273" s="179"/>
      <c r="G273" s="149">
        <v>415850</v>
      </c>
      <c r="H273" s="151"/>
      <c r="I273" s="149">
        <v>0</v>
      </c>
      <c r="J273" s="151"/>
      <c r="K273" s="182">
        <v>415850</v>
      </c>
      <c r="L273" s="179"/>
      <c r="M273" s="151"/>
      <c r="N273" s="182">
        <v>0</v>
      </c>
      <c r="O273" s="179"/>
      <c r="P273" s="151"/>
      <c r="Q273" s="149">
        <v>0</v>
      </c>
      <c r="R273" s="151"/>
      <c r="S273" s="149">
        <v>0</v>
      </c>
      <c r="T273" s="151"/>
      <c r="U273" s="183">
        <v>416</v>
      </c>
      <c r="V273" s="179"/>
      <c r="W273" s="151"/>
      <c r="X273" s="182">
        <v>0</v>
      </c>
      <c r="Y273" s="179"/>
      <c r="AB273" s="5" t="s">
        <v>80</v>
      </c>
      <c r="AE273" s="21"/>
      <c r="AF273" s="151"/>
      <c r="AG273" s="176"/>
      <c r="AH273" s="177"/>
    </row>
    <row r="274" spans="1:35" ht="12.75" hidden="1" customHeight="1" x14ac:dyDescent="0.25">
      <c r="A274" s="178" t="s">
        <v>86</v>
      </c>
      <c r="B274" s="179"/>
      <c r="C274" s="180" t="s">
        <v>38</v>
      </c>
      <c r="D274" s="181"/>
      <c r="E274" s="181"/>
      <c r="F274" s="179"/>
      <c r="G274" s="149">
        <v>56618871</v>
      </c>
      <c r="H274" s="151"/>
      <c r="I274" s="149">
        <v>0</v>
      </c>
      <c r="J274" s="151"/>
      <c r="K274" s="182">
        <v>56618871</v>
      </c>
      <c r="L274" s="179"/>
      <c r="M274" s="151"/>
      <c r="N274" s="182">
        <v>0</v>
      </c>
      <c r="O274" s="179"/>
      <c r="P274" s="151"/>
      <c r="Q274" s="149">
        <v>0</v>
      </c>
      <c r="R274" s="151"/>
      <c r="S274" s="149">
        <v>0</v>
      </c>
      <c r="T274" s="151"/>
      <c r="U274" s="183">
        <v>56619</v>
      </c>
      <c r="V274" s="179"/>
      <c r="W274" s="151"/>
      <c r="X274" s="182">
        <v>0</v>
      </c>
      <c r="Y274" s="179"/>
      <c r="AB274" s="5" t="s">
        <v>39</v>
      </c>
      <c r="AE274" s="21"/>
      <c r="AF274" s="151"/>
      <c r="AG274" s="176"/>
      <c r="AH274" s="177"/>
    </row>
    <row r="275" spans="1:35" ht="12.75" hidden="1" customHeight="1" x14ac:dyDescent="0.25">
      <c r="A275" s="178" t="s">
        <v>88</v>
      </c>
      <c r="B275" s="179"/>
      <c r="C275" s="180" t="s">
        <v>42</v>
      </c>
      <c r="D275" s="181"/>
      <c r="E275" s="181"/>
      <c r="F275" s="179"/>
      <c r="G275" s="149">
        <v>1747500</v>
      </c>
      <c r="H275" s="151"/>
      <c r="I275" s="149">
        <v>0</v>
      </c>
      <c r="J275" s="151"/>
      <c r="K275" s="182">
        <v>1747500</v>
      </c>
      <c r="L275" s="179"/>
      <c r="M275" s="151"/>
      <c r="N275" s="182">
        <v>0</v>
      </c>
      <c r="O275" s="179"/>
      <c r="P275" s="151"/>
      <c r="Q275" s="149">
        <v>0</v>
      </c>
      <c r="R275" s="151"/>
      <c r="S275" s="149">
        <v>0</v>
      </c>
      <c r="T275" s="151"/>
      <c r="U275" s="183">
        <v>1748</v>
      </c>
      <c r="V275" s="179"/>
      <c r="W275" s="151"/>
      <c r="X275" s="182">
        <v>0</v>
      </c>
      <c r="Y275" s="179"/>
      <c r="AB275" s="5" t="s">
        <v>39</v>
      </c>
      <c r="AE275" s="21"/>
      <c r="AF275" s="151"/>
      <c r="AG275" s="176"/>
      <c r="AH275" s="177"/>
    </row>
    <row r="276" spans="1:35" ht="12.75" hidden="1" customHeight="1" x14ac:dyDescent="0.25">
      <c r="A276" s="178" t="s">
        <v>92</v>
      </c>
      <c r="B276" s="179"/>
      <c r="C276" s="180" t="s">
        <v>48</v>
      </c>
      <c r="D276" s="181"/>
      <c r="E276" s="181"/>
      <c r="F276" s="179"/>
      <c r="G276" s="149">
        <v>688613</v>
      </c>
      <c r="H276" s="151"/>
      <c r="I276" s="149">
        <v>0</v>
      </c>
      <c r="J276" s="151"/>
      <c r="K276" s="182">
        <v>688613</v>
      </c>
      <c r="L276" s="179"/>
      <c r="M276" s="151"/>
      <c r="N276" s="182">
        <v>0</v>
      </c>
      <c r="O276" s="179"/>
      <c r="P276" s="151"/>
      <c r="Q276" s="149">
        <v>0</v>
      </c>
      <c r="R276" s="151"/>
      <c r="S276" s="149">
        <v>0</v>
      </c>
      <c r="T276" s="151"/>
      <c r="U276" s="183">
        <v>689</v>
      </c>
      <c r="V276" s="179"/>
      <c r="W276" s="151"/>
      <c r="X276" s="182">
        <v>0</v>
      </c>
      <c r="Y276" s="179"/>
      <c r="AB276" s="5" t="s">
        <v>49</v>
      </c>
      <c r="AE276" s="21"/>
      <c r="AF276" s="151"/>
      <c r="AG276" s="176"/>
      <c r="AH276" s="177"/>
    </row>
    <row r="277" spans="1:35" ht="12.75" hidden="1" customHeight="1" x14ac:dyDescent="0.25">
      <c r="A277" s="178" t="s">
        <v>95</v>
      </c>
      <c r="B277" s="179"/>
      <c r="C277" s="180" t="s">
        <v>53</v>
      </c>
      <c r="D277" s="181"/>
      <c r="E277" s="181"/>
      <c r="F277" s="179"/>
      <c r="G277" s="149">
        <v>688613</v>
      </c>
      <c r="H277" s="151"/>
      <c r="I277" s="149">
        <v>0</v>
      </c>
      <c r="J277" s="151"/>
      <c r="K277" s="182">
        <v>688613</v>
      </c>
      <c r="L277" s="179"/>
      <c r="M277" s="151"/>
      <c r="N277" s="182">
        <v>0</v>
      </c>
      <c r="O277" s="179"/>
      <c r="P277" s="151"/>
      <c r="Q277" s="149">
        <v>0</v>
      </c>
      <c r="R277" s="151"/>
      <c r="S277" s="149">
        <v>0</v>
      </c>
      <c r="T277" s="151"/>
      <c r="U277" s="183">
        <v>689</v>
      </c>
      <c r="V277" s="179"/>
      <c r="W277" s="151"/>
      <c r="X277" s="182">
        <v>0</v>
      </c>
      <c r="Y277" s="179"/>
      <c r="AB277" s="5" t="s">
        <v>1209</v>
      </c>
      <c r="AE277" s="21"/>
      <c r="AF277" s="151"/>
      <c r="AG277" s="176"/>
      <c r="AH277" s="177"/>
    </row>
    <row r="278" spans="1:35" ht="12.75" hidden="1" customHeight="1" x14ac:dyDescent="0.25">
      <c r="A278" s="178" t="s">
        <v>107</v>
      </c>
      <c r="B278" s="179"/>
      <c r="C278" s="180" t="s">
        <v>69</v>
      </c>
      <c r="D278" s="181"/>
      <c r="E278" s="181"/>
      <c r="F278" s="179"/>
      <c r="G278" s="149">
        <v>1698570</v>
      </c>
      <c r="H278" s="151"/>
      <c r="I278" s="149">
        <v>0</v>
      </c>
      <c r="J278" s="151"/>
      <c r="K278" s="182">
        <v>1698570</v>
      </c>
      <c r="L278" s="179"/>
      <c r="M278" s="151"/>
      <c r="N278" s="182">
        <v>0</v>
      </c>
      <c r="O278" s="179"/>
      <c r="P278" s="151"/>
      <c r="Q278" s="149">
        <v>0</v>
      </c>
      <c r="R278" s="151"/>
      <c r="S278" s="149">
        <v>0</v>
      </c>
      <c r="T278" s="151"/>
      <c r="U278" s="183">
        <v>1699</v>
      </c>
      <c r="V278" s="179"/>
      <c r="W278" s="151"/>
      <c r="X278" s="182">
        <v>0</v>
      </c>
      <c r="Y278" s="179"/>
      <c r="AB278" s="5" t="s">
        <v>70</v>
      </c>
      <c r="AE278" s="21"/>
      <c r="AF278" s="151"/>
      <c r="AG278" s="176"/>
      <c r="AH278" s="177"/>
    </row>
    <row r="279" spans="1:35" s="1" customFormat="1" ht="12.75" hidden="1" customHeight="1" x14ac:dyDescent="0.25">
      <c r="A279" s="178" t="s">
        <v>108</v>
      </c>
      <c r="B279" s="179"/>
      <c r="C279" s="180" t="s">
        <v>72</v>
      </c>
      <c r="D279" s="181"/>
      <c r="E279" s="181"/>
      <c r="F279" s="179"/>
      <c r="G279" s="149">
        <v>719061</v>
      </c>
      <c r="H279" s="151"/>
      <c r="I279" s="149">
        <v>0</v>
      </c>
      <c r="J279" s="151"/>
      <c r="K279" s="182">
        <v>719061</v>
      </c>
      <c r="L279" s="179"/>
      <c r="M279" s="151"/>
      <c r="N279" s="182">
        <v>0</v>
      </c>
      <c r="O279" s="179"/>
      <c r="P279" s="151"/>
      <c r="Q279" s="149">
        <v>0</v>
      </c>
      <c r="R279" s="151"/>
      <c r="S279" s="149">
        <v>0</v>
      </c>
      <c r="T279" s="151"/>
      <c r="U279" s="183">
        <v>719</v>
      </c>
      <c r="V279" s="179"/>
      <c r="W279" s="151"/>
      <c r="X279" s="182">
        <v>0</v>
      </c>
      <c r="Y279" s="179"/>
      <c r="AA279"/>
      <c r="AB279" s="5" t="s">
        <v>70</v>
      </c>
      <c r="AC279"/>
      <c r="AD279"/>
      <c r="AE279" s="21"/>
      <c r="AF279" s="151"/>
      <c r="AG279" s="176"/>
      <c r="AH279" s="177"/>
      <c r="AI279"/>
    </row>
    <row r="280" spans="1:35" s="1" customFormat="1" ht="12.75" hidden="1" customHeight="1" x14ac:dyDescent="0.25">
      <c r="A280" s="178" t="s">
        <v>109</v>
      </c>
      <c r="B280" s="179"/>
      <c r="C280" s="180" t="s">
        <v>110</v>
      </c>
      <c r="D280" s="181"/>
      <c r="E280" s="181"/>
      <c r="F280" s="179"/>
      <c r="G280" s="149">
        <v>958114</v>
      </c>
      <c r="H280" s="151"/>
      <c r="I280" s="149">
        <v>0</v>
      </c>
      <c r="J280" s="151"/>
      <c r="K280" s="182">
        <v>958114</v>
      </c>
      <c r="L280" s="179"/>
      <c r="M280" s="151"/>
      <c r="N280" s="182">
        <v>0</v>
      </c>
      <c r="O280" s="179"/>
      <c r="P280" s="151"/>
      <c r="Q280" s="149">
        <v>0</v>
      </c>
      <c r="R280" s="151"/>
      <c r="S280" s="149">
        <v>0</v>
      </c>
      <c r="T280" s="151"/>
      <c r="U280" s="183">
        <v>958</v>
      </c>
      <c r="V280" s="179"/>
      <c r="W280" s="151"/>
      <c r="X280" s="182">
        <v>0</v>
      </c>
      <c r="Y280" s="179"/>
      <c r="AB280" s="5" t="s">
        <v>70</v>
      </c>
      <c r="AE280" s="21"/>
      <c r="AF280" s="151"/>
      <c r="AG280" s="176"/>
      <c r="AH280" s="177"/>
    </row>
    <row r="281" spans="1:35" ht="12.75" hidden="1" customHeight="1" x14ac:dyDescent="0.25">
      <c r="A281" s="178" t="s">
        <v>1205</v>
      </c>
      <c r="B281" s="179"/>
      <c r="C281" s="180" t="s">
        <v>416</v>
      </c>
      <c r="D281" s="181"/>
      <c r="E281" s="181"/>
      <c r="F281" s="179"/>
      <c r="G281" s="149">
        <v>296830</v>
      </c>
      <c r="H281" s="151"/>
      <c r="I281" s="149">
        <v>0</v>
      </c>
      <c r="J281" s="151"/>
      <c r="K281" s="182">
        <v>296830</v>
      </c>
      <c r="L281" s="179"/>
      <c r="M281" s="151"/>
      <c r="N281" s="182">
        <v>0</v>
      </c>
      <c r="O281" s="179"/>
      <c r="P281" s="151"/>
      <c r="Q281" s="149">
        <v>0</v>
      </c>
      <c r="R281" s="151"/>
      <c r="S281" s="149">
        <v>0</v>
      </c>
      <c r="T281" s="151"/>
      <c r="U281" s="183">
        <v>297</v>
      </c>
      <c r="V281" s="179"/>
      <c r="W281" s="151"/>
      <c r="X281" s="182">
        <v>0</v>
      </c>
      <c r="Y281" s="179"/>
      <c r="AA281" s="1"/>
      <c r="AB281" s="5" t="s">
        <v>218</v>
      </c>
      <c r="AC281" s="1"/>
      <c r="AD281" s="1"/>
      <c r="AE281" s="21"/>
      <c r="AF281" s="151"/>
      <c r="AG281" s="176"/>
      <c r="AH281" s="177"/>
      <c r="AI281" s="1"/>
    </row>
    <row r="282" spans="1:35" ht="12.75" hidden="1" customHeight="1" x14ac:dyDescent="0.25">
      <c r="A282" s="178" t="s">
        <v>124</v>
      </c>
      <c r="B282" s="179"/>
      <c r="C282" s="180" t="s">
        <v>125</v>
      </c>
      <c r="D282" s="181"/>
      <c r="E282" s="181"/>
      <c r="F282" s="179"/>
      <c r="G282" s="149">
        <v>209600</v>
      </c>
      <c r="H282" s="151"/>
      <c r="I282" s="149">
        <v>0</v>
      </c>
      <c r="J282" s="151"/>
      <c r="K282" s="182">
        <v>209600</v>
      </c>
      <c r="L282" s="179"/>
      <c r="M282" s="151"/>
      <c r="N282" s="182">
        <v>0</v>
      </c>
      <c r="O282" s="179"/>
      <c r="P282" s="151"/>
      <c r="Q282" s="149">
        <v>0</v>
      </c>
      <c r="R282" s="151"/>
      <c r="S282" s="149">
        <v>0</v>
      </c>
      <c r="T282" s="151"/>
      <c r="U282" s="183">
        <v>210</v>
      </c>
      <c r="V282" s="179"/>
      <c r="W282" s="151"/>
      <c r="X282" s="182">
        <v>0</v>
      </c>
      <c r="Y282" s="179"/>
      <c r="AB282" s="5" t="s">
        <v>120</v>
      </c>
      <c r="AE282" s="21"/>
      <c r="AF282" s="151"/>
      <c r="AG282" s="176"/>
      <c r="AH282" s="177"/>
    </row>
    <row r="283" spans="1:35" ht="12.75" hidden="1" customHeight="1" x14ac:dyDescent="0.25">
      <c r="A283" s="178" t="s">
        <v>126</v>
      </c>
      <c r="B283" s="179"/>
      <c r="C283" s="180" t="s">
        <v>127</v>
      </c>
      <c r="D283" s="181"/>
      <c r="E283" s="181"/>
      <c r="F283" s="179"/>
      <c r="G283" s="149">
        <v>400000</v>
      </c>
      <c r="H283" s="151"/>
      <c r="I283" s="149">
        <v>0</v>
      </c>
      <c r="J283" s="151"/>
      <c r="K283" s="182">
        <v>400000</v>
      </c>
      <c r="L283" s="179"/>
      <c r="M283" s="151"/>
      <c r="N283" s="182">
        <v>0</v>
      </c>
      <c r="O283" s="179"/>
      <c r="P283" s="151"/>
      <c r="Q283" s="149">
        <v>0</v>
      </c>
      <c r="R283" s="151"/>
      <c r="S283" s="149">
        <v>0</v>
      </c>
      <c r="T283" s="151"/>
      <c r="U283" s="183">
        <v>400</v>
      </c>
      <c r="V283" s="179"/>
      <c r="W283" s="151"/>
      <c r="X283" s="182">
        <v>0</v>
      </c>
      <c r="Y283" s="179"/>
      <c r="AB283" s="5" t="s">
        <v>120</v>
      </c>
      <c r="AE283" s="21"/>
      <c r="AF283" s="151"/>
      <c r="AG283" s="176"/>
      <c r="AH283" s="177"/>
    </row>
    <row r="284" spans="1:35" ht="12.75" hidden="1" customHeight="1" x14ac:dyDescent="0.25">
      <c r="A284" s="178" t="s">
        <v>138</v>
      </c>
      <c r="B284" s="179"/>
      <c r="C284" s="180" t="s">
        <v>139</v>
      </c>
      <c r="D284" s="181"/>
      <c r="E284" s="181"/>
      <c r="F284" s="179"/>
      <c r="G284" s="149">
        <v>63231</v>
      </c>
      <c r="H284" s="151"/>
      <c r="I284" s="149">
        <v>0</v>
      </c>
      <c r="J284" s="151"/>
      <c r="K284" s="182">
        <v>63231</v>
      </c>
      <c r="L284" s="179"/>
      <c r="M284" s="151"/>
      <c r="N284" s="182">
        <v>0</v>
      </c>
      <c r="O284" s="179"/>
      <c r="P284" s="151"/>
      <c r="Q284" s="149">
        <v>0</v>
      </c>
      <c r="R284" s="151"/>
      <c r="S284" s="149">
        <v>0</v>
      </c>
      <c r="T284" s="151"/>
      <c r="U284" s="183">
        <v>63</v>
      </c>
      <c r="V284" s="179"/>
      <c r="W284" s="151"/>
      <c r="X284" s="182">
        <v>0</v>
      </c>
      <c r="Y284" s="179"/>
      <c r="AB284" s="5" t="s">
        <v>137</v>
      </c>
      <c r="AE284" s="21"/>
      <c r="AF284" s="151"/>
      <c r="AG284" s="176"/>
      <c r="AH284" s="177"/>
    </row>
    <row r="285" spans="1:35" ht="12.75" hidden="1" customHeight="1" x14ac:dyDescent="0.25">
      <c r="A285" s="178" t="s">
        <v>1181</v>
      </c>
      <c r="B285" s="179"/>
      <c r="C285" s="180" t="s">
        <v>1182</v>
      </c>
      <c r="D285" s="181"/>
      <c r="E285" s="181"/>
      <c r="F285" s="179"/>
      <c r="G285" s="149">
        <v>55930</v>
      </c>
      <c r="H285" s="151"/>
      <c r="I285" s="149">
        <v>0</v>
      </c>
      <c r="J285" s="151"/>
      <c r="K285" s="182">
        <v>55930</v>
      </c>
      <c r="L285" s="179"/>
      <c r="M285" s="151"/>
      <c r="N285" s="182">
        <v>0</v>
      </c>
      <c r="O285" s="179"/>
      <c r="P285" s="151"/>
      <c r="Q285" s="149">
        <v>0</v>
      </c>
      <c r="R285" s="151"/>
      <c r="S285" s="149">
        <v>0</v>
      </c>
      <c r="T285" s="151"/>
      <c r="U285" s="183">
        <v>56</v>
      </c>
      <c r="V285" s="179"/>
      <c r="W285" s="151"/>
      <c r="X285" s="182">
        <v>0</v>
      </c>
      <c r="Y285" s="179"/>
      <c r="AB285" s="5" t="s">
        <v>156</v>
      </c>
      <c r="AE285" s="21"/>
      <c r="AF285" s="151"/>
      <c r="AG285" s="176"/>
      <c r="AH285" s="177"/>
    </row>
    <row r="286" spans="1:35" ht="12.75" hidden="1" customHeight="1" x14ac:dyDescent="0.25">
      <c r="A286" s="178" t="s">
        <v>176</v>
      </c>
      <c r="B286" s="179"/>
      <c r="C286" s="180" t="s">
        <v>177</v>
      </c>
      <c r="D286" s="181"/>
      <c r="E286" s="181"/>
      <c r="F286" s="179"/>
      <c r="G286" s="149">
        <v>80407</v>
      </c>
      <c r="H286" s="151"/>
      <c r="I286" s="149">
        <v>0</v>
      </c>
      <c r="J286" s="151"/>
      <c r="K286" s="182">
        <v>80407</v>
      </c>
      <c r="L286" s="179"/>
      <c r="M286" s="151"/>
      <c r="N286" s="182">
        <v>0</v>
      </c>
      <c r="O286" s="179"/>
      <c r="P286" s="151"/>
      <c r="Q286" s="149">
        <v>0</v>
      </c>
      <c r="R286" s="151"/>
      <c r="S286" s="149">
        <v>0</v>
      </c>
      <c r="T286" s="151"/>
      <c r="U286" s="183">
        <v>80</v>
      </c>
      <c r="V286" s="179"/>
      <c r="W286" s="151"/>
      <c r="X286" s="182">
        <v>0</v>
      </c>
      <c r="Y286" s="179"/>
      <c r="AB286" s="5" t="s">
        <v>178</v>
      </c>
      <c r="AE286" s="21"/>
      <c r="AF286" s="151"/>
      <c r="AG286" s="176"/>
      <c r="AH286" s="177"/>
    </row>
    <row r="287" spans="1:35" ht="12.75" hidden="1" customHeight="1" x14ac:dyDescent="0.25">
      <c r="A287" s="178" t="s">
        <v>191</v>
      </c>
      <c r="B287" s="179"/>
      <c r="C287" s="180" t="s">
        <v>192</v>
      </c>
      <c r="D287" s="181"/>
      <c r="E287" s="181"/>
      <c r="F287" s="179"/>
      <c r="G287" s="149">
        <v>177388</v>
      </c>
      <c r="H287" s="151"/>
      <c r="I287" s="149">
        <v>0</v>
      </c>
      <c r="J287" s="151"/>
      <c r="K287" s="182">
        <v>177388</v>
      </c>
      <c r="L287" s="179"/>
      <c r="M287" s="151"/>
      <c r="N287" s="182">
        <v>0</v>
      </c>
      <c r="O287" s="179"/>
      <c r="P287" s="151"/>
      <c r="Q287" s="149">
        <v>0</v>
      </c>
      <c r="R287" s="151"/>
      <c r="S287" s="149">
        <v>0</v>
      </c>
      <c r="T287" s="151"/>
      <c r="U287" s="183">
        <v>177</v>
      </c>
      <c r="V287" s="179"/>
      <c r="W287" s="151"/>
      <c r="X287" s="182">
        <v>0</v>
      </c>
      <c r="Y287" s="179"/>
      <c r="AB287" s="5" t="s">
        <v>193</v>
      </c>
      <c r="AE287" s="21"/>
      <c r="AF287" s="151"/>
      <c r="AG287" s="176"/>
      <c r="AH287" s="177"/>
    </row>
    <row r="288" spans="1:35" ht="12.75" hidden="1" customHeight="1" x14ac:dyDescent="0.25">
      <c r="A288" s="178" t="s">
        <v>196</v>
      </c>
      <c r="B288" s="179"/>
      <c r="C288" s="180" t="s">
        <v>197</v>
      </c>
      <c r="D288" s="181"/>
      <c r="E288" s="181"/>
      <c r="F288" s="179"/>
      <c r="G288" s="149">
        <v>811952</v>
      </c>
      <c r="H288" s="151"/>
      <c r="I288" s="149">
        <v>0</v>
      </c>
      <c r="J288" s="151"/>
      <c r="K288" s="182">
        <v>811952</v>
      </c>
      <c r="L288" s="179"/>
      <c r="M288" s="151"/>
      <c r="N288" s="182">
        <v>0</v>
      </c>
      <c r="O288" s="179"/>
      <c r="P288" s="151"/>
      <c r="Q288" s="149">
        <v>0</v>
      </c>
      <c r="R288" s="151"/>
      <c r="S288" s="149">
        <v>0</v>
      </c>
      <c r="T288" s="151"/>
      <c r="U288" s="183">
        <v>812</v>
      </c>
      <c r="V288" s="179"/>
      <c r="W288" s="151"/>
      <c r="X288" s="182">
        <v>0</v>
      </c>
      <c r="Y288" s="179"/>
      <c r="AB288" s="5" t="s">
        <v>198</v>
      </c>
      <c r="AE288" s="21"/>
      <c r="AF288" s="151"/>
      <c r="AG288" s="176"/>
      <c r="AH288" s="177"/>
    </row>
    <row r="289" spans="1:34" ht="12.75" hidden="1" customHeight="1" x14ac:dyDescent="0.25">
      <c r="A289" s="178" t="s">
        <v>201</v>
      </c>
      <c r="B289" s="179"/>
      <c r="C289" s="180" t="s">
        <v>202</v>
      </c>
      <c r="D289" s="181"/>
      <c r="E289" s="181"/>
      <c r="F289" s="179"/>
      <c r="G289" s="149">
        <v>4403776</v>
      </c>
      <c r="H289" s="151"/>
      <c r="I289" s="149">
        <v>0</v>
      </c>
      <c r="J289" s="151"/>
      <c r="K289" s="182">
        <v>4403776</v>
      </c>
      <c r="L289" s="179"/>
      <c r="M289" s="151"/>
      <c r="N289" s="182">
        <v>0</v>
      </c>
      <c r="O289" s="179"/>
      <c r="P289" s="151"/>
      <c r="Q289" s="149">
        <v>0</v>
      </c>
      <c r="R289" s="151"/>
      <c r="S289" s="149">
        <v>0</v>
      </c>
      <c r="T289" s="151"/>
      <c r="U289" s="183">
        <v>4404</v>
      </c>
      <c r="V289" s="179"/>
      <c r="W289" s="151"/>
      <c r="X289" s="182">
        <v>0</v>
      </c>
      <c r="Y289" s="179"/>
      <c r="AB289" s="5" t="s">
        <v>203</v>
      </c>
      <c r="AE289" s="21"/>
      <c r="AF289" s="151"/>
      <c r="AG289" s="176"/>
      <c r="AH289" s="177"/>
    </row>
    <row r="290" spans="1:34" s="151" customFormat="1" ht="12.75" hidden="1" customHeight="1" x14ac:dyDescent="0.35">
      <c r="A290" s="178" t="s">
        <v>206</v>
      </c>
      <c r="B290" s="179"/>
      <c r="C290" s="180" t="s">
        <v>207</v>
      </c>
      <c r="D290" s="181"/>
      <c r="E290" s="181"/>
      <c r="F290" s="179"/>
      <c r="G290" s="149">
        <v>4865678</v>
      </c>
      <c r="I290" s="149">
        <v>0</v>
      </c>
      <c r="K290" s="182">
        <v>4865678</v>
      </c>
      <c r="L290" s="179"/>
      <c r="N290" s="182">
        <v>0</v>
      </c>
      <c r="O290" s="179"/>
      <c r="Q290" s="149">
        <v>0</v>
      </c>
      <c r="S290" s="149">
        <v>0</v>
      </c>
      <c r="U290" s="183">
        <v>4866</v>
      </c>
      <c r="V290" s="179"/>
      <c r="X290" s="182">
        <v>0</v>
      </c>
      <c r="Y290" s="179"/>
      <c r="AB290" s="111" t="s">
        <v>870</v>
      </c>
      <c r="AE290" s="21"/>
      <c r="AG290" s="176"/>
      <c r="AH290" s="177"/>
    </row>
    <row r="291" spans="1:34" s="151" customFormat="1" ht="12.75" hidden="1" customHeight="1" x14ac:dyDescent="0.25">
      <c r="A291" s="178" t="s">
        <v>1187</v>
      </c>
      <c r="B291" s="179"/>
      <c r="C291" s="180" t="s">
        <v>1188</v>
      </c>
      <c r="D291" s="181"/>
      <c r="E291" s="181"/>
      <c r="F291" s="179"/>
      <c r="G291" s="149">
        <v>1119874</v>
      </c>
      <c r="I291" s="149">
        <v>0</v>
      </c>
      <c r="K291" s="182">
        <v>1119874</v>
      </c>
      <c r="L291" s="179"/>
      <c r="N291" s="182">
        <v>0</v>
      </c>
      <c r="O291" s="179"/>
      <c r="Q291" s="149">
        <v>0</v>
      </c>
      <c r="S291" s="149">
        <v>0</v>
      </c>
      <c r="U291" s="183">
        <v>1120</v>
      </c>
      <c r="V291" s="179"/>
      <c r="X291" s="182">
        <v>0</v>
      </c>
      <c r="Y291" s="179"/>
      <c r="AB291" s="5" t="s">
        <v>214</v>
      </c>
      <c r="AE291" s="21">
        <f t="shared" ref="AE291:AE292" si="6">+U291/1000</f>
        <v>1.1200000000000001</v>
      </c>
      <c r="AG291" s="176" t="str">
        <f t="shared" ref="AG291:AG292" si="7">+FIXED(AE291,0,TRUE)</f>
        <v>1</v>
      </c>
      <c r="AH291" s="177"/>
    </row>
    <row r="292" spans="1:34" ht="12.75" customHeight="1" x14ac:dyDescent="0.25">
      <c r="A292" s="178" t="s">
        <v>216</v>
      </c>
      <c r="B292" s="179"/>
      <c r="C292" s="180" t="s">
        <v>217</v>
      </c>
      <c r="D292" s="181"/>
      <c r="E292" s="181"/>
      <c r="F292" s="179"/>
      <c r="G292" s="149">
        <v>476000</v>
      </c>
      <c r="H292" s="151"/>
      <c r="I292" s="149">
        <v>0</v>
      </c>
      <c r="J292" s="151"/>
      <c r="K292" s="182">
        <v>476000</v>
      </c>
      <c r="L292" s="179"/>
      <c r="M292" s="151"/>
      <c r="N292" s="182">
        <v>0</v>
      </c>
      <c r="O292" s="179"/>
      <c r="P292" s="151"/>
      <c r="Q292" s="149">
        <v>0</v>
      </c>
      <c r="R292" s="151"/>
      <c r="S292" s="149">
        <v>0</v>
      </c>
      <c r="T292" s="151"/>
      <c r="U292" s="183">
        <v>476</v>
      </c>
      <c r="V292" s="179"/>
      <c r="W292" s="151"/>
      <c r="X292" s="182">
        <v>0</v>
      </c>
      <c r="Y292" s="179"/>
      <c r="AB292" s="5" t="s">
        <v>215</v>
      </c>
      <c r="AE292" s="21">
        <f t="shared" si="6"/>
        <v>0.47599999999999998</v>
      </c>
      <c r="AF292" s="151"/>
      <c r="AG292" s="176" t="str">
        <f t="shared" si="7"/>
        <v>0</v>
      </c>
      <c r="AH292" s="177"/>
    </row>
    <row r="293" spans="1:34" s="151" customFormat="1" ht="12.75" hidden="1" customHeight="1" x14ac:dyDescent="0.25">
      <c r="A293" s="139"/>
      <c r="B293" s="146"/>
      <c r="C293" s="140"/>
      <c r="D293" s="148"/>
      <c r="E293" s="148"/>
      <c r="F293" s="146"/>
      <c r="G293" s="149"/>
      <c r="I293" s="149"/>
      <c r="K293" s="141"/>
      <c r="L293" s="146"/>
      <c r="N293" s="141"/>
      <c r="O293" s="146"/>
      <c r="Q293" s="149"/>
      <c r="S293" s="149"/>
      <c r="U293" s="141"/>
      <c r="V293" s="146"/>
      <c r="X293" s="141"/>
      <c r="Y293" s="146"/>
      <c r="AB293" s="5">
        <v>0</v>
      </c>
      <c r="AE293" s="21"/>
      <c r="AG293" s="143"/>
      <c r="AH293" s="144"/>
    </row>
    <row r="294" spans="1:34" s="151" customFormat="1" ht="12.75" hidden="1" customHeight="1" x14ac:dyDescent="0.25">
      <c r="A294" s="139"/>
      <c r="B294" s="146"/>
      <c r="C294" s="140"/>
      <c r="D294" s="148"/>
      <c r="E294" s="148"/>
      <c r="F294" s="146"/>
      <c r="G294" s="149"/>
      <c r="I294" s="149"/>
      <c r="K294" s="141"/>
      <c r="L294" s="146"/>
      <c r="N294" s="141"/>
      <c r="O294" s="146"/>
      <c r="Q294" s="149"/>
      <c r="S294" s="149"/>
      <c r="U294" s="141"/>
      <c r="V294" s="146"/>
      <c r="X294" s="141"/>
      <c r="Y294" s="146"/>
      <c r="AB294" s="5">
        <v>0</v>
      </c>
      <c r="AE294" s="21"/>
      <c r="AG294" s="143"/>
      <c r="AH294" s="144"/>
    </row>
    <row r="295" spans="1:34" ht="12.75" hidden="1" customHeight="1" x14ac:dyDescent="0.25">
      <c r="A295" s="13"/>
      <c r="B295" s="7"/>
      <c r="C295" s="14"/>
      <c r="D295" s="10"/>
      <c r="E295" s="10"/>
      <c r="F295" s="7"/>
      <c r="G295" s="4"/>
      <c r="I295" s="4"/>
      <c r="K295" s="6"/>
      <c r="L295" s="7"/>
      <c r="N295" s="6"/>
      <c r="O295" s="7"/>
      <c r="Q295" s="4"/>
      <c r="S295" s="4"/>
      <c r="U295" s="15"/>
      <c r="V295" s="7"/>
      <c r="X295" s="6"/>
      <c r="Y295" s="7"/>
      <c r="AB295" s="5">
        <v>0</v>
      </c>
      <c r="AE295" s="21"/>
      <c r="AG295" s="18"/>
      <c r="AH295" s="19"/>
    </row>
    <row r="296" spans="1:34" ht="12.75" hidden="1" customHeight="1" x14ac:dyDescent="0.3">
      <c r="A296" s="178" t="s">
        <v>1196</v>
      </c>
      <c r="B296" s="179"/>
      <c r="C296" s="180" t="s">
        <v>1197</v>
      </c>
      <c r="D296" s="181"/>
      <c r="E296" s="181"/>
      <c r="F296" s="179"/>
      <c r="G296" s="149">
        <v>0</v>
      </c>
      <c r="H296" s="151"/>
      <c r="I296" s="149">
        <v>69360456</v>
      </c>
      <c r="J296" s="151"/>
      <c r="K296" s="182">
        <v>0</v>
      </c>
      <c r="L296" s="179"/>
      <c r="M296" s="151"/>
      <c r="N296" s="182">
        <v>69360456</v>
      </c>
      <c r="O296" s="179"/>
      <c r="P296" s="151"/>
      <c r="Q296" s="149">
        <v>0</v>
      </c>
      <c r="R296" s="151"/>
      <c r="S296" s="149">
        <v>0</v>
      </c>
      <c r="T296" s="151"/>
      <c r="U296" s="182">
        <v>0</v>
      </c>
      <c r="V296" s="179"/>
      <c r="W296" s="151"/>
      <c r="X296" s="183">
        <v>69360</v>
      </c>
      <c r="Y296" s="179"/>
      <c r="AB296" s="64" t="s">
        <v>968</v>
      </c>
      <c r="AE296" s="21"/>
      <c r="AG296" s="176"/>
      <c r="AH296" s="177"/>
    </row>
    <row r="297" spans="1:34" ht="12.75" hidden="1" customHeight="1" x14ac:dyDescent="0.25">
      <c r="A297" s="178" t="s">
        <v>37</v>
      </c>
      <c r="B297" s="179"/>
      <c r="C297" s="180" t="s">
        <v>38</v>
      </c>
      <c r="D297" s="181"/>
      <c r="E297" s="181"/>
      <c r="F297" s="179"/>
      <c r="G297" s="149">
        <v>12960269</v>
      </c>
      <c r="H297" s="151"/>
      <c r="I297" s="149">
        <v>0</v>
      </c>
      <c r="J297" s="151"/>
      <c r="K297" s="182">
        <v>12960269</v>
      </c>
      <c r="L297" s="179"/>
      <c r="M297" s="151"/>
      <c r="N297" s="182">
        <v>0</v>
      </c>
      <c r="O297" s="179"/>
      <c r="P297" s="151"/>
      <c r="Q297" s="149">
        <v>0</v>
      </c>
      <c r="R297" s="151"/>
      <c r="S297" s="149">
        <v>0</v>
      </c>
      <c r="T297" s="151"/>
      <c r="U297" s="183">
        <v>12960</v>
      </c>
      <c r="V297" s="179"/>
      <c r="W297" s="151"/>
      <c r="X297" s="182">
        <v>0</v>
      </c>
      <c r="Y297" s="179"/>
      <c r="AB297" s="5" t="s">
        <v>39</v>
      </c>
      <c r="AE297" s="21"/>
      <c r="AG297" s="176"/>
      <c r="AH297" s="177"/>
    </row>
    <row r="298" spans="1:34" ht="12.75" hidden="1" customHeight="1" x14ac:dyDescent="0.3">
      <c r="A298" s="178" t="s">
        <v>40</v>
      </c>
      <c r="B298" s="179"/>
      <c r="C298" s="180" t="s">
        <v>41</v>
      </c>
      <c r="D298" s="181"/>
      <c r="E298" s="181"/>
      <c r="F298" s="179"/>
      <c r="G298" s="149">
        <v>0</v>
      </c>
      <c r="H298" s="151"/>
      <c r="I298" s="149">
        <v>46746</v>
      </c>
      <c r="J298" s="151"/>
      <c r="K298" s="182">
        <v>0</v>
      </c>
      <c r="L298" s="179"/>
      <c r="M298" s="151"/>
      <c r="N298" s="182">
        <v>46746</v>
      </c>
      <c r="O298" s="179"/>
      <c r="P298" s="151"/>
      <c r="Q298" s="149">
        <v>0</v>
      </c>
      <c r="R298" s="151"/>
      <c r="S298" s="149">
        <v>0</v>
      </c>
      <c r="T298" s="151"/>
      <c r="U298" s="182">
        <v>0</v>
      </c>
      <c r="V298" s="179"/>
      <c r="W298" s="151"/>
      <c r="X298" s="183">
        <v>47</v>
      </c>
      <c r="Y298" s="179"/>
      <c r="AB298" s="114" t="s">
        <v>39</v>
      </c>
      <c r="AE298" s="21"/>
      <c r="AF298" s="151"/>
      <c r="AG298" s="176"/>
      <c r="AH298" s="177"/>
    </row>
    <row r="299" spans="1:34" ht="12.75" hidden="1" customHeight="1" x14ac:dyDescent="0.25">
      <c r="A299" s="178" t="s">
        <v>47</v>
      </c>
      <c r="B299" s="179"/>
      <c r="C299" s="180" t="s">
        <v>48</v>
      </c>
      <c r="D299" s="181"/>
      <c r="E299" s="181"/>
      <c r="F299" s="179"/>
      <c r="G299" s="149">
        <v>307373</v>
      </c>
      <c r="H299" s="151"/>
      <c r="I299" s="149">
        <v>0</v>
      </c>
      <c r="J299" s="151"/>
      <c r="K299" s="182">
        <v>307373</v>
      </c>
      <c r="L299" s="179"/>
      <c r="M299" s="151"/>
      <c r="N299" s="182">
        <v>0</v>
      </c>
      <c r="O299" s="179"/>
      <c r="P299" s="151"/>
      <c r="Q299" s="149">
        <v>0</v>
      </c>
      <c r="R299" s="151"/>
      <c r="S299" s="149">
        <v>0</v>
      </c>
      <c r="T299" s="151"/>
      <c r="U299" s="183">
        <v>307</v>
      </c>
      <c r="V299" s="179"/>
      <c r="W299" s="151"/>
      <c r="X299" s="182">
        <v>0</v>
      </c>
      <c r="Y299" s="179"/>
      <c r="AB299" s="5" t="s">
        <v>49</v>
      </c>
      <c r="AE299" s="21"/>
      <c r="AG299" s="176"/>
      <c r="AH299" s="177"/>
    </row>
    <row r="300" spans="1:34" ht="12.75" hidden="1" customHeight="1" x14ac:dyDescent="0.25">
      <c r="A300" s="178" t="s">
        <v>52</v>
      </c>
      <c r="B300" s="179"/>
      <c r="C300" s="180" t="s">
        <v>53</v>
      </c>
      <c r="D300" s="181"/>
      <c r="E300" s="181"/>
      <c r="F300" s="179"/>
      <c r="G300" s="149">
        <v>159183</v>
      </c>
      <c r="H300" s="151"/>
      <c r="I300" s="149">
        <v>0</v>
      </c>
      <c r="J300" s="151"/>
      <c r="K300" s="182">
        <v>159183</v>
      </c>
      <c r="L300" s="179"/>
      <c r="M300" s="151"/>
      <c r="N300" s="182">
        <v>0</v>
      </c>
      <c r="O300" s="179"/>
      <c r="P300" s="151"/>
      <c r="Q300" s="149">
        <v>0</v>
      </c>
      <c r="R300" s="151"/>
      <c r="S300" s="149">
        <v>0</v>
      </c>
      <c r="T300" s="151"/>
      <c r="U300" s="183">
        <v>159</v>
      </c>
      <c r="V300" s="179"/>
      <c r="W300" s="151"/>
      <c r="X300" s="182">
        <v>0</v>
      </c>
      <c r="Y300" s="179"/>
      <c r="AB300" s="5" t="s">
        <v>54</v>
      </c>
      <c r="AE300" s="21"/>
      <c r="AG300" s="176"/>
      <c r="AH300" s="177"/>
    </row>
    <row r="301" spans="1:34" ht="12.75" hidden="1" customHeight="1" x14ac:dyDescent="0.25">
      <c r="A301" s="178" t="s">
        <v>66</v>
      </c>
      <c r="B301" s="179"/>
      <c r="C301" s="180" t="s">
        <v>67</v>
      </c>
      <c r="D301" s="181"/>
      <c r="E301" s="181"/>
      <c r="F301" s="179"/>
      <c r="G301" s="149">
        <v>501250</v>
      </c>
      <c r="H301" s="151"/>
      <c r="I301" s="149">
        <v>0</v>
      </c>
      <c r="J301" s="151"/>
      <c r="K301" s="182">
        <v>501250</v>
      </c>
      <c r="L301" s="179"/>
      <c r="M301" s="151"/>
      <c r="N301" s="182">
        <v>0</v>
      </c>
      <c r="O301" s="179"/>
      <c r="P301" s="151"/>
      <c r="Q301" s="149">
        <v>0</v>
      </c>
      <c r="R301" s="151"/>
      <c r="S301" s="149">
        <v>0</v>
      </c>
      <c r="T301" s="151"/>
      <c r="U301" s="183">
        <v>501</v>
      </c>
      <c r="V301" s="179"/>
      <c r="W301" s="151"/>
      <c r="X301" s="182">
        <v>0</v>
      </c>
      <c r="Y301" s="179"/>
      <c r="AB301" s="5" t="s">
        <v>65</v>
      </c>
      <c r="AE301" s="21"/>
      <c r="AG301" s="176"/>
      <c r="AH301" s="177"/>
    </row>
    <row r="302" spans="1:34" ht="12.75" hidden="1" customHeight="1" x14ac:dyDescent="0.25">
      <c r="A302" s="178" t="s">
        <v>68</v>
      </c>
      <c r="B302" s="179"/>
      <c r="C302" s="180" t="s">
        <v>69</v>
      </c>
      <c r="D302" s="181"/>
      <c r="E302" s="181"/>
      <c r="F302" s="179"/>
      <c r="G302" s="149">
        <v>323079</v>
      </c>
      <c r="H302" s="151"/>
      <c r="I302" s="149">
        <v>0</v>
      </c>
      <c r="J302" s="151"/>
      <c r="K302" s="182">
        <v>323079</v>
      </c>
      <c r="L302" s="179"/>
      <c r="M302" s="151"/>
      <c r="N302" s="182">
        <v>0</v>
      </c>
      <c r="O302" s="179"/>
      <c r="P302" s="151"/>
      <c r="Q302" s="149">
        <v>0</v>
      </c>
      <c r="R302" s="151"/>
      <c r="S302" s="149">
        <v>0</v>
      </c>
      <c r="T302" s="151"/>
      <c r="U302" s="183">
        <v>323</v>
      </c>
      <c r="V302" s="179"/>
      <c r="W302" s="151"/>
      <c r="X302" s="182">
        <v>0</v>
      </c>
      <c r="Y302" s="179"/>
      <c r="AB302" s="5" t="s">
        <v>70</v>
      </c>
      <c r="AE302" s="21"/>
      <c r="AG302" s="176"/>
      <c r="AH302" s="177"/>
    </row>
    <row r="303" spans="1:34" ht="12.75" hidden="1" customHeight="1" x14ac:dyDescent="0.25">
      <c r="A303" s="178" t="s">
        <v>71</v>
      </c>
      <c r="B303" s="179"/>
      <c r="C303" s="180" t="s">
        <v>72</v>
      </c>
      <c r="D303" s="181"/>
      <c r="E303" s="181"/>
      <c r="F303" s="179"/>
      <c r="G303" s="149">
        <v>170964</v>
      </c>
      <c r="H303" s="151"/>
      <c r="I303" s="149">
        <v>0</v>
      </c>
      <c r="J303" s="151"/>
      <c r="K303" s="182">
        <v>170964</v>
      </c>
      <c r="L303" s="179"/>
      <c r="M303" s="151"/>
      <c r="N303" s="182">
        <v>0</v>
      </c>
      <c r="O303" s="179"/>
      <c r="P303" s="151"/>
      <c r="Q303" s="149">
        <v>0</v>
      </c>
      <c r="R303" s="151"/>
      <c r="S303" s="149">
        <v>0</v>
      </c>
      <c r="T303" s="151"/>
      <c r="U303" s="183">
        <v>171</v>
      </c>
      <c r="V303" s="179"/>
      <c r="W303" s="151"/>
      <c r="X303" s="182">
        <v>0</v>
      </c>
      <c r="Y303" s="179"/>
      <c r="AB303" s="5" t="s">
        <v>70</v>
      </c>
      <c r="AE303" s="21"/>
      <c r="AG303" s="176"/>
      <c r="AH303" s="177"/>
    </row>
    <row r="304" spans="1:34" ht="12.75" hidden="1" customHeight="1" x14ac:dyDescent="0.25">
      <c r="A304" s="178" t="s">
        <v>73</v>
      </c>
      <c r="B304" s="179"/>
      <c r="C304" s="180" t="s">
        <v>74</v>
      </c>
      <c r="D304" s="181"/>
      <c r="E304" s="181"/>
      <c r="F304" s="179"/>
      <c r="G304" s="149">
        <v>223991</v>
      </c>
      <c r="H304" s="151"/>
      <c r="I304" s="149">
        <v>0</v>
      </c>
      <c r="J304" s="151"/>
      <c r="K304" s="182">
        <v>223991</v>
      </c>
      <c r="L304" s="179"/>
      <c r="M304" s="151"/>
      <c r="N304" s="182">
        <v>0</v>
      </c>
      <c r="O304" s="179"/>
      <c r="P304" s="151"/>
      <c r="Q304" s="149">
        <v>0</v>
      </c>
      <c r="R304" s="151"/>
      <c r="S304" s="149">
        <v>0</v>
      </c>
      <c r="T304" s="151"/>
      <c r="U304" s="183">
        <v>224</v>
      </c>
      <c r="V304" s="179"/>
      <c r="W304" s="151"/>
      <c r="X304" s="182">
        <v>0</v>
      </c>
      <c r="Y304" s="179"/>
      <c r="AB304" s="5" t="s">
        <v>70</v>
      </c>
      <c r="AE304" s="21"/>
      <c r="AG304" s="176"/>
      <c r="AH304" s="177"/>
    </row>
    <row r="305" spans="1:34" ht="12.75" hidden="1" customHeight="1" x14ac:dyDescent="0.25">
      <c r="A305" s="178" t="s">
        <v>1203</v>
      </c>
      <c r="B305" s="179"/>
      <c r="C305" s="180" t="s">
        <v>1204</v>
      </c>
      <c r="D305" s="181"/>
      <c r="E305" s="181"/>
      <c r="F305" s="179"/>
      <c r="G305" s="149">
        <v>59366</v>
      </c>
      <c r="H305" s="151"/>
      <c r="I305" s="149">
        <v>0</v>
      </c>
      <c r="J305" s="151"/>
      <c r="K305" s="182">
        <v>59366</v>
      </c>
      <c r="L305" s="179"/>
      <c r="M305" s="151"/>
      <c r="N305" s="182">
        <v>0</v>
      </c>
      <c r="O305" s="179"/>
      <c r="P305" s="151"/>
      <c r="Q305" s="149">
        <v>0</v>
      </c>
      <c r="R305" s="151"/>
      <c r="S305" s="149">
        <v>0</v>
      </c>
      <c r="T305" s="151"/>
      <c r="U305" s="183">
        <v>59</v>
      </c>
      <c r="V305" s="179"/>
      <c r="W305" s="151"/>
      <c r="X305" s="182">
        <v>0</v>
      </c>
      <c r="Y305" s="179"/>
      <c r="AB305" s="5" t="s">
        <v>218</v>
      </c>
      <c r="AE305" s="21"/>
      <c r="AG305" s="176"/>
      <c r="AH305" s="177"/>
    </row>
    <row r="306" spans="1:34" ht="12.75" hidden="1" customHeight="1" x14ac:dyDescent="0.25">
      <c r="A306" s="178" t="s">
        <v>86</v>
      </c>
      <c r="B306" s="179"/>
      <c r="C306" s="180" t="s">
        <v>38</v>
      </c>
      <c r="D306" s="181"/>
      <c r="E306" s="181"/>
      <c r="F306" s="179"/>
      <c r="G306" s="149">
        <v>32240312</v>
      </c>
      <c r="H306" s="151"/>
      <c r="I306" s="149">
        <v>0</v>
      </c>
      <c r="J306" s="151"/>
      <c r="K306" s="182">
        <v>32240312</v>
      </c>
      <c r="L306" s="179"/>
      <c r="M306" s="151"/>
      <c r="N306" s="182">
        <v>0</v>
      </c>
      <c r="O306" s="179"/>
      <c r="P306" s="151"/>
      <c r="Q306" s="149">
        <v>0</v>
      </c>
      <c r="R306" s="151"/>
      <c r="S306" s="149">
        <v>0</v>
      </c>
      <c r="T306" s="151"/>
      <c r="U306" s="183">
        <v>32240</v>
      </c>
      <c r="V306" s="179"/>
      <c r="W306" s="151"/>
      <c r="X306" s="182">
        <v>0</v>
      </c>
      <c r="Y306" s="179"/>
      <c r="AB306" s="5" t="s">
        <v>39</v>
      </c>
      <c r="AE306" s="21"/>
      <c r="AG306" s="176"/>
      <c r="AH306" s="177"/>
    </row>
    <row r="307" spans="1:34" ht="12.75" hidden="1" customHeight="1" x14ac:dyDescent="0.25">
      <c r="A307" s="178" t="s">
        <v>92</v>
      </c>
      <c r="B307" s="179"/>
      <c r="C307" s="180" t="s">
        <v>48</v>
      </c>
      <c r="D307" s="181"/>
      <c r="E307" s="181"/>
      <c r="F307" s="179"/>
      <c r="G307" s="149">
        <v>587584</v>
      </c>
      <c r="H307" s="151"/>
      <c r="I307" s="149">
        <v>0</v>
      </c>
      <c r="J307" s="151"/>
      <c r="K307" s="182">
        <v>587584</v>
      </c>
      <c r="L307" s="179"/>
      <c r="M307" s="151"/>
      <c r="N307" s="182">
        <v>0</v>
      </c>
      <c r="O307" s="179"/>
      <c r="P307" s="151"/>
      <c r="Q307" s="149">
        <v>0</v>
      </c>
      <c r="R307" s="151"/>
      <c r="S307" s="149">
        <v>0</v>
      </c>
      <c r="T307" s="151"/>
      <c r="U307" s="183">
        <v>588</v>
      </c>
      <c r="V307" s="179"/>
      <c r="W307" s="151"/>
      <c r="X307" s="182">
        <v>0</v>
      </c>
      <c r="Y307" s="179"/>
      <c r="AB307" s="5" t="s">
        <v>49</v>
      </c>
      <c r="AE307" s="21"/>
      <c r="AG307" s="176"/>
      <c r="AH307" s="177"/>
    </row>
    <row r="308" spans="1:34" ht="12.75" hidden="1" customHeight="1" x14ac:dyDescent="0.25">
      <c r="A308" s="178" t="s">
        <v>95</v>
      </c>
      <c r="B308" s="179"/>
      <c r="C308" s="180" t="s">
        <v>53</v>
      </c>
      <c r="D308" s="181"/>
      <c r="E308" s="181"/>
      <c r="F308" s="179"/>
      <c r="G308" s="149">
        <v>538864</v>
      </c>
      <c r="H308" s="151"/>
      <c r="I308" s="149">
        <v>0</v>
      </c>
      <c r="J308" s="151"/>
      <c r="K308" s="182">
        <v>538864</v>
      </c>
      <c r="L308" s="179"/>
      <c r="M308" s="151"/>
      <c r="N308" s="182">
        <v>0</v>
      </c>
      <c r="O308" s="179"/>
      <c r="P308" s="151"/>
      <c r="Q308" s="149">
        <v>0</v>
      </c>
      <c r="R308" s="151"/>
      <c r="S308" s="149">
        <v>0</v>
      </c>
      <c r="T308" s="151"/>
      <c r="U308" s="183">
        <v>539</v>
      </c>
      <c r="V308" s="179"/>
      <c r="W308" s="151"/>
      <c r="X308" s="182">
        <v>0</v>
      </c>
      <c r="Y308" s="179"/>
      <c r="AB308" s="5" t="s">
        <v>1209</v>
      </c>
      <c r="AE308" s="21"/>
      <c r="AG308" s="176"/>
      <c r="AH308" s="177"/>
    </row>
    <row r="309" spans="1:34" ht="12.75" hidden="1" customHeight="1" x14ac:dyDescent="0.25">
      <c r="A309" s="178" t="s">
        <v>107</v>
      </c>
      <c r="B309" s="179"/>
      <c r="C309" s="180" t="s">
        <v>69</v>
      </c>
      <c r="D309" s="181"/>
      <c r="E309" s="181"/>
      <c r="F309" s="179"/>
      <c r="G309" s="149">
        <v>967204</v>
      </c>
      <c r="H309" s="151"/>
      <c r="I309" s="149">
        <v>0</v>
      </c>
      <c r="J309" s="151"/>
      <c r="K309" s="182">
        <v>967204</v>
      </c>
      <c r="L309" s="179"/>
      <c r="M309" s="151"/>
      <c r="N309" s="182">
        <v>0</v>
      </c>
      <c r="O309" s="179"/>
      <c r="P309" s="151"/>
      <c r="Q309" s="149">
        <v>0</v>
      </c>
      <c r="R309" s="151"/>
      <c r="S309" s="149">
        <v>0</v>
      </c>
      <c r="T309" s="151"/>
      <c r="U309" s="183">
        <v>967</v>
      </c>
      <c r="V309" s="179"/>
      <c r="W309" s="151"/>
      <c r="X309" s="182">
        <v>0</v>
      </c>
      <c r="Y309" s="179"/>
      <c r="AB309" s="5" t="s">
        <v>70</v>
      </c>
      <c r="AE309" s="21"/>
      <c r="AG309" s="176"/>
      <c r="AH309" s="177"/>
    </row>
    <row r="310" spans="1:34" ht="12.75" hidden="1" customHeight="1" x14ac:dyDescent="0.25">
      <c r="A310" s="178" t="s">
        <v>108</v>
      </c>
      <c r="B310" s="179"/>
      <c r="C310" s="180" t="s">
        <v>72</v>
      </c>
      <c r="D310" s="181"/>
      <c r="E310" s="181"/>
      <c r="F310" s="179"/>
      <c r="G310" s="149">
        <v>409442</v>
      </c>
      <c r="H310" s="151"/>
      <c r="I310" s="149">
        <v>0</v>
      </c>
      <c r="J310" s="151"/>
      <c r="K310" s="182">
        <v>409442</v>
      </c>
      <c r="L310" s="179"/>
      <c r="M310" s="151"/>
      <c r="N310" s="182">
        <v>0</v>
      </c>
      <c r="O310" s="179"/>
      <c r="P310" s="151"/>
      <c r="Q310" s="149">
        <v>0</v>
      </c>
      <c r="R310" s="151"/>
      <c r="S310" s="149">
        <v>0</v>
      </c>
      <c r="T310" s="151"/>
      <c r="U310" s="183">
        <v>409</v>
      </c>
      <c r="V310" s="179"/>
      <c r="W310" s="151"/>
      <c r="X310" s="182">
        <v>0</v>
      </c>
      <c r="Y310" s="179"/>
      <c r="AB310" s="5" t="s">
        <v>70</v>
      </c>
      <c r="AE310" s="21"/>
      <c r="AG310" s="176"/>
      <c r="AH310" s="177"/>
    </row>
    <row r="311" spans="1:34" ht="12.75" hidden="1" customHeight="1" x14ac:dyDescent="0.25">
      <c r="A311" s="178" t="s">
        <v>109</v>
      </c>
      <c r="B311" s="179"/>
      <c r="C311" s="180" t="s">
        <v>110</v>
      </c>
      <c r="D311" s="181"/>
      <c r="E311" s="181"/>
      <c r="F311" s="179"/>
      <c r="G311" s="149">
        <v>546581</v>
      </c>
      <c r="H311" s="151"/>
      <c r="I311" s="149">
        <v>0</v>
      </c>
      <c r="J311" s="151"/>
      <c r="K311" s="182">
        <v>546581</v>
      </c>
      <c r="L311" s="179"/>
      <c r="M311" s="151"/>
      <c r="N311" s="182">
        <v>0</v>
      </c>
      <c r="O311" s="179"/>
      <c r="P311" s="151"/>
      <c r="Q311" s="149">
        <v>0</v>
      </c>
      <c r="R311" s="151"/>
      <c r="S311" s="149">
        <v>0</v>
      </c>
      <c r="T311" s="151"/>
      <c r="U311" s="183">
        <v>547</v>
      </c>
      <c r="V311" s="179"/>
      <c r="W311" s="151"/>
      <c r="X311" s="182">
        <v>0</v>
      </c>
      <c r="Y311" s="179"/>
      <c r="AB311" s="5" t="s">
        <v>70</v>
      </c>
      <c r="AE311" s="21"/>
      <c r="AG311" s="176"/>
      <c r="AH311" s="177"/>
    </row>
    <row r="312" spans="1:34" ht="12.75" hidden="1" customHeight="1" x14ac:dyDescent="0.25">
      <c r="A312" s="178" t="s">
        <v>1205</v>
      </c>
      <c r="B312" s="179"/>
      <c r="C312" s="180" t="s">
        <v>416</v>
      </c>
      <c r="D312" s="181"/>
      <c r="E312" s="181"/>
      <c r="F312" s="179"/>
      <c r="G312" s="149">
        <v>342072</v>
      </c>
      <c r="H312" s="151"/>
      <c r="I312" s="149">
        <v>0</v>
      </c>
      <c r="J312" s="151"/>
      <c r="K312" s="182">
        <v>342072</v>
      </c>
      <c r="L312" s="179"/>
      <c r="M312" s="151"/>
      <c r="N312" s="182">
        <v>0</v>
      </c>
      <c r="O312" s="179"/>
      <c r="P312" s="151"/>
      <c r="Q312" s="149">
        <v>0</v>
      </c>
      <c r="R312" s="151"/>
      <c r="S312" s="149">
        <v>0</v>
      </c>
      <c r="T312" s="151"/>
      <c r="U312" s="183">
        <v>342</v>
      </c>
      <c r="V312" s="179"/>
      <c r="W312" s="151"/>
      <c r="X312" s="182">
        <v>0</v>
      </c>
      <c r="Y312" s="179"/>
      <c r="AB312" s="5" t="s">
        <v>218</v>
      </c>
      <c r="AC312" s="1"/>
      <c r="AD312" s="1"/>
      <c r="AE312" s="21"/>
      <c r="AG312" s="176"/>
      <c r="AH312" s="177"/>
    </row>
    <row r="313" spans="1:34" ht="12.75" hidden="1" customHeight="1" x14ac:dyDescent="0.25">
      <c r="A313" s="178" t="s">
        <v>124</v>
      </c>
      <c r="B313" s="179"/>
      <c r="C313" s="180" t="s">
        <v>125</v>
      </c>
      <c r="D313" s="181"/>
      <c r="E313" s="181"/>
      <c r="F313" s="179"/>
      <c r="G313" s="149">
        <v>52400</v>
      </c>
      <c r="H313" s="151"/>
      <c r="I313" s="149">
        <v>0</v>
      </c>
      <c r="J313" s="151"/>
      <c r="K313" s="182">
        <v>52400</v>
      </c>
      <c r="L313" s="179"/>
      <c r="M313" s="151"/>
      <c r="N313" s="182">
        <v>0</v>
      </c>
      <c r="O313" s="179"/>
      <c r="P313" s="151"/>
      <c r="Q313" s="149">
        <v>0</v>
      </c>
      <c r="R313" s="151"/>
      <c r="S313" s="149">
        <v>0</v>
      </c>
      <c r="T313" s="151"/>
      <c r="U313" s="183">
        <v>52</v>
      </c>
      <c r="V313" s="179"/>
      <c r="W313" s="151"/>
      <c r="X313" s="182">
        <v>0</v>
      </c>
      <c r="Y313" s="179"/>
      <c r="AB313" s="5" t="s">
        <v>120</v>
      </c>
      <c r="AE313" s="21"/>
      <c r="AG313" s="176"/>
      <c r="AH313" s="177"/>
    </row>
    <row r="314" spans="1:34" ht="12.75" hidden="1" customHeight="1" x14ac:dyDescent="0.25">
      <c r="A314" s="178" t="s">
        <v>126</v>
      </c>
      <c r="B314" s="179"/>
      <c r="C314" s="180" t="s">
        <v>127</v>
      </c>
      <c r="D314" s="181"/>
      <c r="E314" s="181"/>
      <c r="F314" s="179"/>
      <c r="G314" s="149">
        <v>100000</v>
      </c>
      <c r="H314" s="151"/>
      <c r="I314" s="149">
        <v>0</v>
      </c>
      <c r="J314" s="151"/>
      <c r="K314" s="182">
        <v>100000</v>
      </c>
      <c r="L314" s="179"/>
      <c r="M314" s="151"/>
      <c r="N314" s="182">
        <v>0</v>
      </c>
      <c r="O314" s="179"/>
      <c r="P314" s="151"/>
      <c r="Q314" s="149">
        <v>0</v>
      </c>
      <c r="R314" s="151"/>
      <c r="S314" s="149">
        <v>0</v>
      </c>
      <c r="T314" s="151"/>
      <c r="U314" s="183">
        <v>100</v>
      </c>
      <c r="V314" s="179"/>
      <c r="W314" s="151"/>
      <c r="X314" s="182">
        <v>0</v>
      </c>
      <c r="Y314" s="179"/>
      <c r="AB314" s="5" t="s">
        <v>120</v>
      </c>
      <c r="AE314" s="21"/>
      <c r="AG314" s="176"/>
      <c r="AH314" s="177"/>
    </row>
    <row r="315" spans="1:34" ht="12.75" hidden="1" customHeight="1" x14ac:dyDescent="0.25">
      <c r="A315" s="178" t="s">
        <v>130</v>
      </c>
      <c r="B315" s="179"/>
      <c r="C315" s="180" t="s">
        <v>131</v>
      </c>
      <c r="D315" s="181"/>
      <c r="E315" s="181"/>
      <c r="F315" s="179"/>
      <c r="G315" s="149">
        <v>314400</v>
      </c>
      <c r="H315" s="151"/>
      <c r="I315" s="149">
        <v>0</v>
      </c>
      <c r="J315" s="151"/>
      <c r="K315" s="182">
        <v>314400</v>
      </c>
      <c r="L315" s="179"/>
      <c r="M315" s="151"/>
      <c r="N315" s="182">
        <v>0</v>
      </c>
      <c r="O315" s="179"/>
      <c r="P315" s="151"/>
      <c r="Q315" s="149">
        <v>0</v>
      </c>
      <c r="R315" s="151"/>
      <c r="S315" s="149">
        <v>0</v>
      </c>
      <c r="T315" s="151"/>
      <c r="U315" s="183">
        <v>314</v>
      </c>
      <c r="V315" s="179"/>
      <c r="W315" s="151"/>
      <c r="X315" s="182">
        <v>0</v>
      </c>
      <c r="Y315" s="179"/>
      <c r="AB315" s="5" t="s">
        <v>120</v>
      </c>
      <c r="AE315" s="21"/>
      <c r="AG315" s="176"/>
      <c r="AH315" s="177"/>
    </row>
    <row r="316" spans="1:34" ht="12.75" hidden="1" customHeight="1" x14ac:dyDescent="0.25">
      <c r="A316" s="178" t="s">
        <v>132</v>
      </c>
      <c r="B316" s="179"/>
      <c r="C316" s="180" t="s">
        <v>133</v>
      </c>
      <c r="D316" s="181"/>
      <c r="E316" s="181"/>
      <c r="F316" s="179"/>
      <c r="G316" s="149">
        <v>500000</v>
      </c>
      <c r="H316" s="151"/>
      <c r="I316" s="149">
        <v>0</v>
      </c>
      <c r="J316" s="151"/>
      <c r="K316" s="182">
        <v>500000</v>
      </c>
      <c r="L316" s="179"/>
      <c r="M316" s="151"/>
      <c r="N316" s="182">
        <v>0</v>
      </c>
      <c r="O316" s="179"/>
      <c r="P316" s="151"/>
      <c r="Q316" s="149">
        <v>0</v>
      </c>
      <c r="R316" s="151"/>
      <c r="S316" s="149">
        <v>0</v>
      </c>
      <c r="T316" s="151"/>
      <c r="U316" s="183">
        <v>500</v>
      </c>
      <c r="V316" s="179"/>
      <c r="W316" s="151"/>
      <c r="X316" s="182">
        <v>0</v>
      </c>
      <c r="Y316" s="179"/>
      <c r="AB316" s="5" t="s">
        <v>120</v>
      </c>
      <c r="AE316" s="21"/>
      <c r="AF316" s="151"/>
      <c r="AG316" s="176"/>
      <c r="AH316" s="177"/>
    </row>
    <row r="317" spans="1:34" ht="12.75" hidden="1" customHeight="1" x14ac:dyDescent="0.25">
      <c r="A317" s="178" t="s">
        <v>176</v>
      </c>
      <c r="B317" s="179"/>
      <c r="C317" s="180" t="s">
        <v>177</v>
      </c>
      <c r="D317" s="181"/>
      <c r="E317" s="181"/>
      <c r="F317" s="179"/>
      <c r="G317" s="149">
        <v>383880</v>
      </c>
      <c r="H317" s="151"/>
      <c r="I317" s="149">
        <v>100</v>
      </c>
      <c r="J317" s="151"/>
      <c r="K317" s="182">
        <v>383780</v>
      </c>
      <c r="L317" s="179"/>
      <c r="M317" s="151"/>
      <c r="N317" s="182">
        <v>0</v>
      </c>
      <c r="O317" s="179"/>
      <c r="P317" s="151"/>
      <c r="Q317" s="149">
        <v>0</v>
      </c>
      <c r="R317" s="151"/>
      <c r="S317" s="149">
        <v>0</v>
      </c>
      <c r="T317" s="151"/>
      <c r="U317" s="183">
        <v>384</v>
      </c>
      <c r="V317" s="179"/>
      <c r="W317" s="151"/>
      <c r="X317" s="182">
        <v>0</v>
      </c>
      <c r="Y317" s="179"/>
      <c r="AB317" s="5" t="s">
        <v>178</v>
      </c>
      <c r="AE317" s="21"/>
      <c r="AF317" s="151"/>
      <c r="AG317" s="176"/>
      <c r="AH317" s="177"/>
    </row>
    <row r="318" spans="1:34" ht="12.75" hidden="1" customHeight="1" x14ac:dyDescent="0.25">
      <c r="A318" s="178" t="s">
        <v>201</v>
      </c>
      <c r="B318" s="179"/>
      <c r="C318" s="180" t="s">
        <v>202</v>
      </c>
      <c r="D318" s="181"/>
      <c r="E318" s="181"/>
      <c r="F318" s="179"/>
      <c r="G318" s="149">
        <v>614755</v>
      </c>
      <c r="H318" s="151"/>
      <c r="I318" s="149">
        <v>0</v>
      </c>
      <c r="J318" s="151"/>
      <c r="K318" s="182">
        <v>614755</v>
      </c>
      <c r="L318" s="179"/>
      <c r="M318" s="151"/>
      <c r="N318" s="182">
        <v>0</v>
      </c>
      <c r="O318" s="179"/>
      <c r="P318" s="151"/>
      <c r="Q318" s="149">
        <v>0</v>
      </c>
      <c r="R318" s="151"/>
      <c r="S318" s="149">
        <v>0</v>
      </c>
      <c r="T318" s="151"/>
      <c r="U318" s="183">
        <v>615</v>
      </c>
      <c r="V318" s="179"/>
      <c r="W318" s="151"/>
      <c r="X318" s="182">
        <v>0</v>
      </c>
      <c r="Y318" s="179"/>
      <c r="AB318" s="5" t="s">
        <v>203</v>
      </c>
      <c r="AE318" s="21"/>
      <c r="AF318" s="151"/>
      <c r="AG318" s="176"/>
      <c r="AH318" s="177"/>
    </row>
    <row r="319" spans="1:34" ht="12.75" customHeight="1" x14ac:dyDescent="0.25">
      <c r="A319" s="178" t="s">
        <v>216</v>
      </c>
      <c r="B319" s="179"/>
      <c r="C319" s="180" t="s">
        <v>217</v>
      </c>
      <c r="D319" s="181"/>
      <c r="E319" s="181"/>
      <c r="F319" s="179"/>
      <c r="G319" s="149">
        <v>1255633</v>
      </c>
      <c r="H319" s="151"/>
      <c r="I319" s="149">
        <v>0</v>
      </c>
      <c r="J319" s="151"/>
      <c r="K319" s="182">
        <v>1255633</v>
      </c>
      <c r="L319" s="179"/>
      <c r="M319" s="151"/>
      <c r="N319" s="182">
        <v>0</v>
      </c>
      <c r="O319" s="179"/>
      <c r="P319" s="151"/>
      <c r="Q319" s="149">
        <v>0</v>
      </c>
      <c r="R319" s="151"/>
      <c r="S319" s="149">
        <v>0</v>
      </c>
      <c r="T319" s="151"/>
      <c r="U319" s="183">
        <v>1256</v>
      </c>
      <c r="V319" s="179"/>
      <c r="W319" s="151"/>
      <c r="X319" s="182">
        <v>0</v>
      </c>
      <c r="Y319" s="179"/>
      <c r="AB319" s="5" t="s">
        <v>215</v>
      </c>
      <c r="AE319" s="21">
        <f t="shared" ref="AE319" si="8">+U319/1000</f>
        <v>1.256</v>
      </c>
      <c r="AF319" s="151"/>
      <c r="AG319" s="176" t="str">
        <f t="shared" ref="AG319" si="9">+FIXED(AE319,0,TRUE)</f>
        <v>1</v>
      </c>
      <c r="AH319" s="177"/>
    </row>
    <row r="320" spans="1:34" ht="12.75" hidden="1" customHeight="1" x14ac:dyDescent="0.25">
      <c r="A320" s="196"/>
      <c r="B320" s="179"/>
      <c r="C320" s="197"/>
      <c r="D320" s="181"/>
      <c r="E320" s="181"/>
      <c r="F320" s="179"/>
      <c r="G320" s="4"/>
      <c r="I320" s="4"/>
      <c r="K320" s="198"/>
      <c r="L320" s="179"/>
      <c r="N320" s="198"/>
      <c r="O320" s="179"/>
      <c r="Q320" s="4"/>
      <c r="S320" s="4"/>
      <c r="U320" s="198"/>
      <c r="V320" s="179"/>
      <c r="X320" s="198"/>
      <c r="Y320" s="179"/>
      <c r="AB320" s="5">
        <v>0</v>
      </c>
    </row>
    <row r="321" spans="1:34" s="154" customFormat="1" ht="12.75" hidden="1" customHeight="1" x14ac:dyDescent="0.25">
      <c r="A321" s="196" t="s">
        <v>1211</v>
      </c>
      <c r="B321" s="179"/>
      <c r="C321" s="197" t="s">
        <v>1212</v>
      </c>
      <c r="D321" s="181"/>
      <c r="E321" s="181"/>
      <c r="F321" s="179"/>
      <c r="G321" s="155">
        <v>0</v>
      </c>
      <c r="I321" s="155">
        <v>2831679</v>
      </c>
      <c r="K321" s="198">
        <v>0</v>
      </c>
      <c r="L321" s="179"/>
      <c r="N321" s="198">
        <v>2831679</v>
      </c>
      <c r="O321" s="179"/>
      <c r="Q321" s="155">
        <v>0</v>
      </c>
      <c r="S321" s="155">
        <v>0</v>
      </c>
      <c r="U321" s="198">
        <v>0</v>
      </c>
      <c r="V321" s="179"/>
      <c r="X321" s="213">
        <v>2832</v>
      </c>
      <c r="Y321" s="179"/>
      <c r="AB321" s="5">
        <v>0</v>
      </c>
      <c r="AC321" s="5"/>
      <c r="AG321" s="184"/>
      <c r="AH321" s="185"/>
    </row>
    <row r="322" spans="1:34" s="154" customFormat="1" ht="12.75" hidden="1" customHeight="1" x14ac:dyDescent="0.25">
      <c r="A322" s="196" t="s">
        <v>1213</v>
      </c>
      <c r="B322" s="179"/>
      <c r="C322" s="197" t="s">
        <v>1214</v>
      </c>
      <c r="D322" s="181"/>
      <c r="E322" s="181"/>
      <c r="F322" s="179"/>
      <c r="G322" s="155">
        <v>0</v>
      </c>
      <c r="I322" s="155">
        <v>872405</v>
      </c>
      <c r="K322" s="198">
        <v>0</v>
      </c>
      <c r="L322" s="179"/>
      <c r="N322" s="198">
        <v>872405</v>
      </c>
      <c r="O322" s="179"/>
      <c r="Q322" s="155">
        <v>0</v>
      </c>
      <c r="S322" s="155">
        <v>0</v>
      </c>
      <c r="U322" s="198">
        <v>0</v>
      </c>
      <c r="V322" s="179"/>
      <c r="X322" s="213">
        <v>872</v>
      </c>
      <c r="Y322" s="179"/>
      <c r="AB322" s="5">
        <v>0</v>
      </c>
      <c r="AC322" s="5"/>
      <c r="AG322" s="184"/>
      <c r="AH322" s="185"/>
    </row>
    <row r="323" spans="1:34" s="154" customFormat="1" ht="12.75" hidden="1" customHeight="1" x14ac:dyDescent="0.25">
      <c r="A323" s="196" t="s">
        <v>1215</v>
      </c>
      <c r="B323" s="179"/>
      <c r="C323" s="197" t="s">
        <v>1216</v>
      </c>
      <c r="D323" s="181"/>
      <c r="E323" s="181"/>
      <c r="F323" s="179"/>
      <c r="G323" s="155">
        <v>0</v>
      </c>
      <c r="I323" s="155">
        <v>4841226</v>
      </c>
      <c r="K323" s="198">
        <v>0</v>
      </c>
      <c r="L323" s="179"/>
      <c r="N323" s="198">
        <v>4841226</v>
      </c>
      <c r="O323" s="179"/>
      <c r="Q323" s="155">
        <v>0</v>
      </c>
      <c r="S323" s="155">
        <v>0</v>
      </c>
      <c r="U323" s="198">
        <v>0</v>
      </c>
      <c r="V323" s="179"/>
      <c r="X323" s="213">
        <v>4841</v>
      </c>
      <c r="Y323" s="179"/>
      <c r="AB323" s="5">
        <v>0</v>
      </c>
      <c r="AC323" s="5"/>
      <c r="AG323" s="184"/>
      <c r="AH323" s="185"/>
    </row>
    <row r="324" spans="1:34" s="154" customFormat="1" ht="12.75" hidden="1" customHeight="1" x14ac:dyDescent="0.25">
      <c r="A324" s="214" t="s">
        <v>1217</v>
      </c>
      <c r="B324" s="215"/>
      <c r="C324" s="216" t="s">
        <v>1218</v>
      </c>
      <c r="D324" s="217"/>
      <c r="E324" s="217"/>
      <c r="F324" s="215"/>
      <c r="G324" s="218">
        <v>0</v>
      </c>
      <c r="I324" s="218">
        <v>14817484</v>
      </c>
      <c r="K324" s="219">
        <v>0</v>
      </c>
      <c r="L324" s="215"/>
      <c r="N324" s="219">
        <v>14817484</v>
      </c>
      <c r="O324" s="215"/>
      <c r="Q324" s="218">
        <v>0</v>
      </c>
      <c r="S324" s="218">
        <v>0</v>
      </c>
      <c r="U324" s="219">
        <v>0</v>
      </c>
      <c r="V324" s="215"/>
      <c r="X324" s="220">
        <v>14817</v>
      </c>
      <c r="Y324" s="215"/>
      <c r="AB324" s="61" t="s">
        <v>32</v>
      </c>
      <c r="AC324" s="5"/>
      <c r="AG324" s="184"/>
      <c r="AH324" s="185"/>
    </row>
    <row r="325" spans="1:34" s="154" customFormat="1" ht="12.75" hidden="1" customHeight="1" x14ac:dyDescent="0.25">
      <c r="A325" s="196" t="s">
        <v>1219</v>
      </c>
      <c r="B325" s="179"/>
      <c r="C325" s="197" t="s">
        <v>1220</v>
      </c>
      <c r="D325" s="181"/>
      <c r="E325" s="181"/>
      <c r="F325" s="179"/>
      <c r="G325" s="155">
        <v>0</v>
      </c>
      <c r="I325" s="155">
        <v>277830000</v>
      </c>
      <c r="K325" s="198">
        <v>0</v>
      </c>
      <c r="L325" s="179"/>
      <c r="N325" s="198">
        <v>277830000</v>
      </c>
      <c r="O325" s="179"/>
      <c r="Q325" s="155">
        <v>0</v>
      </c>
      <c r="S325" s="155">
        <v>0</v>
      </c>
      <c r="U325" s="198">
        <v>0</v>
      </c>
      <c r="V325" s="179"/>
      <c r="X325" s="213">
        <v>277830</v>
      </c>
      <c r="Y325" s="179"/>
      <c r="AB325" s="5" t="s">
        <v>33</v>
      </c>
      <c r="AC325" s="5"/>
      <c r="AG325" s="184"/>
      <c r="AH325" s="185"/>
    </row>
    <row r="326" spans="1:34" s="154" customFormat="1" ht="12.75" hidden="1" customHeight="1" x14ac:dyDescent="0.25">
      <c r="A326" s="196" t="s">
        <v>1184</v>
      </c>
      <c r="B326" s="179"/>
      <c r="C326" s="197" t="s">
        <v>1185</v>
      </c>
      <c r="D326" s="181"/>
      <c r="E326" s="181"/>
      <c r="F326" s="179"/>
      <c r="G326" s="155">
        <v>0</v>
      </c>
      <c r="I326" s="155">
        <v>4731284</v>
      </c>
      <c r="K326" s="198">
        <v>0</v>
      </c>
      <c r="L326" s="179"/>
      <c r="N326" s="198">
        <v>4731284</v>
      </c>
      <c r="O326" s="179"/>
      <c r="Q326" s="155">
        <v>0</v>
      </c>
      <c r="S326" s="155">
        <v>0</v>
      </c>
      <c r="U326" s="198">
        <v>0</v>
      </c>
      <c r="V326" s="179"/>
      <c r="X326" s="213">
        <v>4731</v>
      </c>
      <c r="Y326" s="179"/>
      <c r="AB326" s="5" t="s">
        <v>1020</v>
      </c>
      <c r="AC326" s="5"/>
      <c r="AG326" s="184"/>
      <c r="AH326" s="185"/>
    </row>
    <row r="327" spans="1:34" s="154" customFormat="1" ht="12.75" hidden="1" customHeight="1" x14ac:dyDescent="0.25">
      <c r="A327" s="196" t="s">
        <v>1221</v>
      </c>
      <c r="B327" s="179"/>
      <c r="C327" s="197" t="s">
        <v>1222</v>
      </c>
      <c r="D327" s="181"/>
      <c r="E327" s="181"/>
      <c r="F327" s="179"/>
      <c r="G327" s="155">
        <v>0</v>
      </c>
      <c r="I327" s="155">
        <v>21606752</v>
      </c>
      <c r="K327" s="198">
        <v>0</v>
      </c>
      <c r="L327" s="179"/>
      <c r="N327" s="198">
        <v>21606752</v>
      </c>
      <c r="O327" s="179"/>
      <c r="Q327" s="155">
        <v>0</v>
      </c>
      <c r="S327" s="155">
        <v>0</v>
      </c>
      <c r="U327" s="198">
        <v>0</v>
      </c>
      <c r="V327" s="179"/>
      <c r="X327" s="221">
        <v>21607</v>
      </c>
      <c r="Y327" s="222"/>
      <c r="AB327" s="61" t="s">
        <v>32</v>
      </c>
      <c r="AC327" s="5"/>
      <c r="AG327" s="184"/>
      <c r="AH327" s="185"/>
    </row>
    <row r="328" spans="1:34" s="154" customFormat="1" ht="12.75" hidden="1" customHeight="1" x14ac:dyDescent="0.3">
      <c r="A328" s="196" t="s">
        <v>37</v>
      </c>
      <c r="B328" s="179"/>
      <c r="C328" s="197" t="s">
        <v>38</v>
      </c>
      <c r="D328" s="181"/>
      <c r="E328" s="181"/>
      <c r="F328" s="179"/>
      <c r="G328" s="155">
        <v>72030744</v>
      </c>
      <c r="I328" s="155">
        <v>0</v>
      </c>
      <c r="K328" s="198">
        <v>72030744</v>
      </c>
      <c r="L328" s="179"/>
      <c r="N328" s="198">
        <v>0</v>
      </c>
      <c r="O328" s="179"/>
      <c r="Q328" s="155">
        <v>0</v>
      </c>
      <c r="S328" s="155">
        <v>0</v>
      </c>
      <c r="U328" s="213">
        <v>72031</v>
      </c>
      <c r="V328" s="179"/>
      <c r="X328" s="198">
        <v>0</v>
      </c>
      <c r="Y328" s="179"/>
      <c r="AB328" s="223" t="s">
        <v>517</v>
      </c>
      <c r="AC328" s="223"/>
      <c r="AG328" s="184"/>
      <c r="AH328" s="185"/>
    </row>
    <row r="329" spans="1:34" s="154" customFormat="1" ht="12.75" hidden="1" customHeight="1" x14ac:dyDescent="0.25">
      <c r="A329" s="196" t="s">
        <v>47</v>
      </c>
      <c r="B329" s="179"/>
      <c r="C329" s="197" t="s">
        <v>48</v>
      </c>
      <c r="D329" s="181"/>
      <c r="E329" s="181"/>
      <c r="F329" s="179"/>
      <c r="G329" s="155">
        <v>725167</v>
      </c>
      <c r="I329" s="155">
        <v>0</v>
      </c>
      <c r="K329" s="198">
        <v>725167</v>
      </c>
      <c r="L329" s="179"/>
      <c r="N329" s="198">
        <v>0</v>
      </c>
      <c r="O329" s="179"/>
      <c r="Q329" s="155">
        <v>0</v>
      </c>
      <c r="S329" s="155">
        <v>0</v>
      </c>
      <c r="U329" s="213">
        <v>725</v>
      </c>
      <c r="V329" s="179"/>
      <c r="X329" s="198">
        <v>0</v>
      </c>
      <c r="Y329" s="179"/>
      <c r="AB329" s="5" t="s">
        <v>39</v>
      </c>
      <c r="AC329" s="5"/>
      <c r="AG329" s="184"/>
      <c r="AH329" s="185"/>
    </row>
    <row r="330" spans="1:34" s="154" customFormat="1" ht="12.75" hidden="1" customHeight="1" x14ac:dyDescent="0.25">
      <c r="A330" s="196" t="s">
        <v>52</v>
      </c>
      <c r="B330" s="179"/>
      <c r="C330" s="197" t="s">
        <v>53</v>
      </c>
      <c r="D330" s="181"/>
      <c r="E330" s="181"/>
      <c r="F330" s="179"/>
      <c r="G330" s="155">
        <v>725167</v>
      </c>
      <c r="I330" s="155">
        <v>0</v>
      </c>
      <c r="K330" s="198">
        <v>725167</v>
      </c>
      <c r="L330" s="179"/>
      <c r="N330" s="198">
        <v>0</v>
      </c>
      <c r="O330" s="179"/>
      <c r="Q330" s="155">
        <v>0</v>
      </c>
      <c r="S330" s="155">
        <v>0</v>
      </c>
      <c r="U330" s="213">
        <v>725</v>
      </c>
      <c r="V330" s="179"/>
      <c r="X330" s="198">
        <v>0</v>
      </c>
      <c r="Y330" s="179"/>
      <c r="AB330" s="5" t="s">
        <v>54</v>
      </c>
      <c r="AC330" s="5"/>
      <c r="AG330" s="184"/>
      <c r="AH330" s="185"/>
    </row>
    <row r="331" spans="1:34" s="154" customFormat="1" ht="12.75" hidden="1" customHeight="1" x14ac:dyDescent="0.25">
      <c r="A331" s="196" t="s">
        <v>66</v>
      </c>
      <c r="B331" s="179"/>
      <c r="C331" s="197" t="s">
        <v>67</v>
      </c>
      <c r="D331" s="181"/>
      <c r="E331" s="181"/>
      <c r="F331" s="179"/>
      <c r="G331" s="155">
        <v>1687028</v>
      </c>
      <c r="I331" s="155">
        <v>0</v>
      </c>
      <c r="K331" s="198">
        <v>1687028</v>
      </c>
      <c r="L331" s="179"/>
      <c r="N331" s="198">
        <v>0</v>
      </c>
      <c r="O331" s="179"/>
      <c r="Q331" s="155">
        <v>0</v>
      </c>
      <c r="S331" s="155">
        <v>0</v>
      </c>
      <c r="U331" s="213">
        <v>1687</v>
      </c>
      <c r="V331" s="179"/>
      <c r="X331" s="198">
        <v>0</v>
      </c>
      <c r="Y331" s="179"/>
      <c r="AB331" s="5" t="s">
        <v>65</v>
      </c>
      <c r="AC331" s="5"/>
      <c r="AG331" s="184"/>
      <c r="AH331" s="185"/>
    </row>
    <row r="332" spans="1:34" s="154" customFormat="1" ht="12.75" hidden="1" customHeight="1" x14ac:dyDescent="0.25">
      <c r="A332" s="196" t="s">
        <v>68</v>
      </c>
      <c r="B332" s="179"/>
      <c r="C332" s="197" t="s">
        <v>69</v>
      </c>
      <c r="D332" s="181"/>
      <c r="E332" s="181"/>
      <c r="F332" s="179"/>
      <c r="G332" s="155">
        <v>1409653</v>
      </c>
      <c r="I332" s="155">
        <v>0</v>
      </c>
      <c r="K332" s="198">
        <v>1409653</v>
      </c>
      <c r="L332" s="179"/>
      <c r="N332" s="198">
        <v>0</v>
      </c>
      <c r="O332" s="179"/>
      <c r="Q332" s="155">
        <v>0</v>
      </c>
      <c r="S332" s="155">
        <v>0</v>
      </c>
      <c r="U332" s="213">
        <v>1410</v>
      </c>
      <c r="V332" s="179"/>
      <c r="X332" s="198">
        <v>0</v>
      </c>
      <c r="Y332" s="179"/>
      <c r="AB332" s="5" t="s">
        <v>70</v>
      </c>
      <c r="AC332" s="5"/>
      <c r="AG332" s="184"/>
      <c r="AH332" s="185"/>
    </row>
    <row r="333" spans="1:34" s="154" customFormat="1" ht="12.75" hidden="1" customHeight="1" x14ac:dyDescent="0.25">
      <c r="A333" s="196" t="s">
        <v>71</v>
      </c>
      <c r="B333" s="179"/>
      <c r="C333" s="197" t="s">
        <v>72</v>
      </c>
      <c r="D333" s="181"/>
      <c r="E333" s="181"/>
      <c r="F333" s="179"/>
      <c r="G333" s="155">
        <v>946210</v>
      </c>
      <c r="I333" s="155">
        <v>0</v>
      </c>
      <c r="K333" s="198">
        <v>946210</v>
      </c>
      <c r="L333" s="179"/>
      <c r="N333" s="198">
        <v>0</v>
      </c>
      <c r="O333" s="179"/>
      <c r="Q333" s="155">
        <v>0</v>
      </c>
      <c r="S333" s="155">
        <v>0</v>
      </c>
      <c r="U333" s="213">
        <v>946</v>
      </c>
      <c r="V333" s="179"/>
      <c r="X333" s="198">
        <v>0</v>
      </c>
      <c r="Y333" s="179"/>
      <c r="AB333" s="5" t="s">
        <v>70</v>
      </c>
      <c r="AC333" s="5"/>
      <c r="AG333" s="184"/>
      <c r="AH333" s="185"/>
    </row>
    <row r="334" spans="1:34" s="154" customFormat="1" ht="12.75" hidden="1" customHeight="1" x14ac:dyDescent="0.25">
      <c r="A334" s="196" t="s">
        <v>73</v>
      </c>
      <c r="B334" s="179"/>
      <c r="C334" s="197" t="s">
        <v>74</v>
      </c>
      <c r="D334" s="181"/>
      <c r="E334" s="181"/>
      <c r="F334" s="179"/>
      <c r="G334" s="155">
        <v>1246632</v>
      </c>
      <c r="I334" s="155">
        <v>0</v>
      </c>
      <c r="K334" s="198">
        <v>1246632</v>
      </c>
      <c r="L334" s="179"/>
      <c r="N334" s="198">
        <v>0</v>
      </c>
      <c r="O334" s="179"/>
      <c r="Q334" s="155">
        <v>0</v>
      </c>
      <c r="S334" s="155">
        <v>0</v>
      </c>
      <c r="U334" s="213">
        <v>1247</v>
      </c>
      <c r="V334" s="179"/>
      <c r="X334" s="198">
        <v>0</v>
      </c>
      <c r="Y334" s="179"/>
      <c r="AB334" s="5" t="s">
        <v>70</v>
      </c>
      <c r="AC334" s="5"/>
      <c r="AG334" s="184"/>
      <c r="AH334" s="185"/>
    </row>
    <row r="335" spans="1:34" s="154" customFormat="1" ht="12.75" hidden="1" customHeight="1" x14ac:dyDescent="0.25">
      <c r="A335" s="196" t="s">
        <v>75</v>
      </c>
      <c r="B335" s="179"/>
      <c r="C335" s="197" t="s">
        <v>76</v>
      </c>
      <c r="D335" s="181"/>
      <c r="E335" s="181"/>
      <c r="F335" s="179"/>
      <c r="G335" s="155">
        <v>1234027</v>
      </c>
      <c r="I335" s="155">
        <v>0</v>
      </c>
      <c r="K335" s="198">
        <v>1234027</v>
      </c>
      <c r="L335" s="179"/>
      <c r="N335" s="198">
        <v>0</v>
      </c>
      <c r="O335" s="179"/>
      <c r="Q335" s="155">
        <v>0</v>
      </c>
      <c r="S335" s="155">
        <v>0</v>
      </c>
      <c r="U335" s="213">
        <v>1234</v>
      </c>
      <c r="V335" s="179"/>
      <c r="X335" s="198">
        <v>0</v>
      </c>
      <c r="Y335" s="179"/>
      <c r="AB335" s="5" t="s">
        <v>77</v>
      </c>
      <c r="AC335" s="5"/>
      <c r="AG335" s="184"/>
      <c r="AH335" s="185"/>
    </row>
    <row r="336" spans="1:34" s="154" customFormat="1" ht="12.75" hidden="1" customHeight="1" x14ac:dyDescent="0.25">
      <c r="A336" s="214" t="s">
        <v>1203</v>
      </c>
      <c r="B336" s="215"/>
      <c r="C336" s="216" t="s">
        <v>1204</v>
      </c>
      <c r="D336" s="217"/>
      <c r="E336" s="217"/>
      <c r="F336" s="215"/>
      <c r="G336" s="218">
        <v>17778312</v>
      </c>
      <c r="I336" s="218">
        <v>0</v>
      </c>
      <c r="K336" s="219">
        <v>17778312</v>
      </c>
      <c r="L336" s="215"/>
      <c r="N336" s="219">
        <v>0</v>
      </c>
      <c r="O336" s="215"/>
      <c r="Q336" s="218">
        <v>0</v>
      </c>
      <c r="S336" s="218">
        <v>0</v>
      </c>
      <c r="U336" s="220">
        <v>17778</v>
      </c>
      <c r="V336" s="215"/>
      <c r="X336" s="219">
        <v>0</v>
      </c>
      <c r="Y336" s="215"/>
      <c r="AB336" s="5" t="s">
        <v>415</v>
      </c>
      <c r="AC336" s="5"/>
      <c r="AG336" s="184"/>
      <c r="AH336" s="185"/>
    </row>
    <row r="337" spans="1:34" s="154" customFormat="1" ht="12.75" hidden="1" customHeight="1" x14ac:dyDescent="0.25">
      <c r="A337" s="196" t="s">
        <v>78</v>
      </c>
      <c r="B337" s="179"/>
      <c r="C337" s="197" t="s">
        <v>79</v>
      </c>
      <c r="D337" s="181"/>
      <c r="E337" s="181"/>
      <c r="F337" s="179"/>
      <c r="G337" s="155">
        <v>332680</v>
      </c>
      <c r="I337" s="155">
        <v>0</v>
      </c>
      <c r="K337" s="198">
        <v>332680</v>
      </c>
      <c r="L337" s="179"/>
      <c r="N337" s="198">
        <v>0</v>
      </c>
      <c r="O337" s="179"/>
      <c r="Q337" s="155">
        <v>0</v>
      </c>
      <c r="S337" s="155">
        <v>0</v>
      </c>
      <c r="U337" s="213">
        <v>333</v>
      </c>
      <c r="V337" s="179"/>
      <c r="X337" s="198">
        <v>0</v>
      </c>
      <c r="Y337" s="179"/>
      <c r="AB337" s="5" t="s">
        <v>80</v>
      </c>
      <c r="AC337" s="5"/>
      <c r="AG337" s="184"/>
      <c r="AH337" s="185"/>
    </row>
    <row r="338" spans="1:34" s="154" customFormat="1" ht="12.75" hidden="1" customHeight="1" x14ac:dyDescent="0.25">
      <c r="A338" s="196" t="s">
        <v>86</v>
      </c>
      <c r="B338" s="179"/>
      <c r="C338" s="197" t="s">
        <v>38</v>
      </c>
      <c r="D338" s="181"/>
      <c r="E338" s="181"/>
      <c r="F338" s="179"/>
      <c r="G338" s="155">
        <v>5017149</v>
      </c>
      <c r="I338" s="155">
        <v>0</v>
      </c>
      <c r="K338" s="198">
        <v>5017149</v>
      </c>
      <c r="L338" s="179"/>
      <c r="N338" s="198">
        <v>0</v>
      </c>
      <c r="O338" s="179"/>
      <c r="Q338" s="155">
        <v>0</v>
      </c>
      <c r="S338" s="155">
        <v>0</v>
      </c>
      <c r="U338" s="213">
        <v>5017</v>
      </c>
      <c r="V338" s="179"/>
      <c r="X338" s="198">
        <v>0</v>
      </c>
      <c r="Y338" s="179"/>
      <c r="AB338" s="5" t="s">
        <v>39</v>
      </c>
      <c r="AC338" s="5"/>
      <c r="AG338" s="184"/>
      <c r="AH338" s="185"/>
    </row>
    <row r="339" spans="1:34" s="154" customFormat="1" ht="12.75" hidden="1" customHeight="1" x14ac:dyDescent="0.25">
      <c r="A339" s="196" t="s">
        <v>92</v>
      </c>
      <c r="B339" s="179"/>
      <c r="C339" s="197" t="s">
        <v>48</v>
      </c>
      <c r="D339" s="181"/>
      <c r="E339" s="181"/>
      <c r="F339" s="179"/>
      <c r="G339" s="155">
        <v>88435</v>
      </c>
      <c r="I339" s="155">
        <v>0</v>
      </c>
      <c r="K339" s="198">
        <v>88435</v>
      </c>
      <c r="L339" s="179"/>
      <c r="N339" s="198">
        <v>0</v>
      </c>
      <c r="O339" s="179"/>
      <c r="Q339" s="155">
        <v>0</v>
      </c>
      <c r="S339" s="155">
        <v>0</v>
      </c>
      <c r="U339" s="213">
        <v>88</v>
      </c>
      <c r="V339" s="179"/>
      <c r="X339" s="198">
        <v>0</v>
      </c>
      <c r="Y339" s="179"/>
      <c r="AB339" s="5" t="s">
        <v>49</v>
      </c>
      <c r="AC339" s="5"/>
      <c r="AG339" s="184"/>
      <c r="AH339" s="185"/>
    </row>
    <row r="340" spans="1:34" s="154" customFormat="1" ht="12.75" hidden="1" customHeight="1" x14ac:dyDescent="0.25">
      <c r="A340" s="196" t="s">
        <v>95</v>
      </c>
      <c r="B340" s="179"/>
      <c r="C340" s="197" t="s">
        <v>53</v>
      </c>
      <c r="D340" s="181"/>
      <c r="E340" s="181"/>
      <c r="F340" s="179"/>
      <c r="G340" s="155">
        <v>88435</v>
      </c>
      <c r="I340" s="155">
        <v>0</v>
      </c>
      <c r="K340" s="198">
        <v>88435</v>
      </c>
      <c r="L340" s="179"/>
      <c r="N340" s="198">
        <v>0</v>
      </c>
      <c r="O340" s="179"/>
      <c r="Q340" s="155">
        <v>0</v>
      </c>
      <c r="S340" s="155">
        <v>0</v>
      </c>
      <c r="U340" s="213">
        <v>88</v>
      </c>
      <c r="V340" s="179"/>
      <c r="X340" s="198">
        <v>0</v>
      </c>
      <c r="Y340" s="179"/>
      <c r="AB340" s="5" t="s">
        <v>1209</v>
      </c>
      <c r="AC340" s="5"/>
      <c r="AG340" s="184"/>
      <c r="AH340" s="185"/>
    </row>
    <row r="341" spans="1:34" s="154" customFormat="1" ht="12.75" hidden="1" customHeight="1" x14ac:dyDescent="0.25">
      <c r="A341" s="196" t="s">
        <v>107</v>
      </c>
      <c r="B341" s="179"/>
      <c r="C341" s="197" t="s">
        <v>69</v>
      </c>
      <c r="D341" s="181"/>
      <c r="E341" s="181"/>
      <c r="F341" s="179"/>
      <c r="G341" s="155">
        <v>146828</v>
      </c>
      <c r="I341" s="155">
        <v>0</v>
      </c>
      <c r="K341" s="198">
        <v>146828</v>
      </c>
      <c r="L341" s="179"/>
      <c r="N341" s="198">
        <v>0</v>
      </c>
      <c r="O341" s="179"/>
      <c r="Q341" s="155">
        <v>0</v>
      </c>
      <c r="S341" s="155">
        <v>0</v>
      </c>
      <c r="U341" s="213">
        <v>147</v>
      </c>
      <c r="V341" s="179"/>
      <c r="X341" s="198">
        <v>0</v>
      </c>
      <c r="Y341" s="179"/>
      <c r="AB341" s="5" t="s">
        <v>70</v>
      </c>
      <c r="AC341" s="5"/>
      <c r="AG341" s="184"/>
      <c r="AH341" s="185"/>
    </row>
    <row r="342" spans="1:34" s="154" customFormat="1" ht="12.75" hidden="1" customHeight="1" x14ac:dyDescent="0.25">
      <c r="A342" s="196" t="s">
        <v>108</v>
      </c>
      <c r="B342" s="179"/>
      <c r="C342" s="197" t="s">
        <v>72</v>
      </c>
      <c r="D342" s="181"/>
      <c r="E342" s="181"/>
      <c r="F342" s="179"/>
      <c r="G342" s="155">
        <v>62155</v>
      </c>
      <c r="I342" s="155">
        <v>0</v>
      </c>
      <c r="K342" s="198">
        <v>62155</v>
      </c>
      <c r="L342" s="179"/>
      <c r="N342" s="198">
        <v>0</v>
      </c>
      <c r="O342" s="179"/>
      <c r="Q342" s="155">
        <v>0</v>
      </c>
      <c r="S342" s="155">
        <v>0</v>
      </c>
      <c r="U342" s="213">
        <v>62</v>
      </c>
      <c r="V342" s="179"/>
      <c r="X342" s="198">
        <v>0</v>
      </c>
      <c r="Y342" s="179"/>
      <c r="AB342" s="5" t="s">
        <v>70</v>
      </c>
      <c r="AC342" s="5"/>
      <c r="AG342" s="184"/>
      <c r="AH342" s="185"/>
    </row>
    <row r="343" spans="1:34" s="154" customFormat="1" ht="12.75" hidden="1" customHeight="1" x14ac:dyDescent="0.25">
      <c r="A343" s="196" t="s">
        <v>109</v>
      </c>
      <c r="B343" s="179"/>
      <c r="C343" s="197" t="s">
        <v>110</v>
      </c>
      <c r="D343" s="181"/>
      <c r="E343" s="181"/>
      <c r="F343" s="179"/>
      <c r="G343" s="155">
        <v>60926</v>
      </c>
      <c r="I343" s="155">
        <v>0</v>
      </c>
      <c r="K343" s="198">
        <v>60926</v>
      </c>
      <c r="L343" s="179"/>
      <c r="N343" s="198">
        <v>0</v>
      </c>
      <c r="O343" s="179"/>
      <c r="Q343" s="155">
        <v>0</v>
      </c>
      <c r="S343" s="155">
        <v>0</v>
      </c>
      <c r="U343" s="213">
        <v>61</v>
      </c>
      <c r="V343" s="179"/>
      <c r="X343" s="198">
        <v>0</v>
      </c>
      <c r="Y343" s="179"/>
      <c r="AB343" s="5" t="s">
        <v>70</v>
      </c>
      <c r="AC343" s="5"/>
      <c r="AG343" s="184"/>
      <c r="AH343" s="185"/>
    </row>
    <row r="344" spans="1:34" s="154" customFormat="1" ht="12.75" hidden="1" customHeight="1" x14ac:dyDescent="0.35">
      <c r="A344" s="196" t="s">
        <v>118</v>
      </c>
      <c r="B344" s="179"/>
      <c r="C344" s="197" t="s">
        <v>119</v>
      </c>
      <c r="D344" s="181"/>
      <c r="E344" s="181"/>
      <c r="F344" s="179"/>
      <c r="G344" s="155">
        <v>1258231</v>
      </c>
      <c r="I344" s="155">
        <v>0</v>
      </c>
      <c r="K344" s="198">
        <v>1258231</v>
      </c>
      <c r="L344" s="179"/>
      <c r="N344" s="198">
        <v>0</v>
      </c>
      <c r="O344" s="179"/>
      <c r="Q344" s="155">
        <v>0</v>
      </c>
      <c r="S344" s="155">
        <v>0</v>
      </c>
      <c r="U344" s="213">
        <v>1258</v>
      </c>
      <c r="V344" s="179"/>
      <c r="X344" s="198">
        <v>0</v>
      </c>
      <c r="Y344" s="179"/>
      <c r="AB344" s="224" t="s">
        <v>117</v>
      </c>
      <c r="AC344" s="224"/>
      <c r="AG344" s="184"/>
      <c r="AH344" s="185"/>
    </row>
    <row r="345" spans="1:34" s="154" customFormat="1" ht="12.75" hidden="1" customHeight="1" x14ac:dyDescent="0.3">
      <c r="A345" s="196" t="s">
        <v>124</v>
      </c>
      <c r="B345" s="179"/>
      <c r="C345" s="197" t="s">
        <v>125</v>
      </c>
      <c r="D345" s="181"/>
      <c r="E345" s="181"/>
      <c r="F345" s="179"/>
      <c r="G345" s="155">
        <v>366800</v>
      </c>
      <c r="I345" s="155">
        <v>0</v>
      </c>
      <c r="K345" s="198">
        <v>366800</v>
      </c>
      <c r="L345" s="179"/>
      <c r="N345" s="198">
        <v>0</v>
      </c>
      <c r="O345" s="179"/>
      <c r="Q345" s="155">
        <v>0</v>
      </c>
      <c r="S345" s="155">
        <v>0</v>
      </c>
      <c r="U345" s="213">
        <v>367</v>
      </c>
      <c r="V345" s="179"/>
      <c r="X345" s="198">
        <v>0</v>
      </c>
      <c r="Y345" s="179"/>
      <c r="AB345" s="114" t="s">
        <v>65</v>
      </c>
      <c r="AC345" s="5"/>
      <c r="AG345" s="184"/>
      <c r="AH345" s="185"/>
    </row>
    <row r="346" spans="1:34" s="154" customFormat="1" ht="12.75" hidden="1" customHeight="1" x14ac:dyDescent="0.3">
      <c r="A346" s="196" t="s">
        <v>126</v>
      </c>
      <c r="B346" s="179"/>
      <c r="C346" s="197" t="s">
        <v>127</v>
      </c>
      <c r="D346" s="181"/>
      <c r="E346" s="181"/>
      <c r="F346" s="179"/>
      <c r="G346" s="155">
        <v>700000</v>
      </c>
      <c r="I346" s="155">
        <v>0</v>
      </c>
      <c r="K346" s="198">
        <v>700000</v>
      </c>
      <c r="L346" s="179"/>
      <c r="N346" s="198">
        <v>0</v>
      </c>
      <c r="O346" s="179"/>
      <c r="Q346" s="155">
        <v>0</v>
      </c>
      <c r="S346" s="155">
        <v>0</v>
      </c>
      <c r="U346" s="213">
        <v>700</v>
      </c>
      <c r="V346" s="179"/>
      <c r="X346" s="198">
        <v>0</v>
      </c>
      <c r="Y346" s="179"/>
      <c r="AB346" s="114" t="s">
        <v>65</v>
      </c>
      <c r="AC346" s="5"/>
      <c r="AG346" s="184"/>
      <c r="AH346" s="185"/>
    </row>
    <row r="347" spans="1:34" s="154" customFormat="1" ht="12.75" hidden="1" customHeight="1" x14ac:dyDescent="0.3">
      <c r="A347" s="196" t="s">
        <v>130</v>
      </c>
      <c r="B347" s="179"/>
      <c r="C347" s="197" t="s">
        <v>131</v>
      </c>
      <c r="D347" s="181"/>
      <c r="E347" s="181"/>
      <c r="F347" s="179"/>
      <c r="G347" s="155">
        <v>314400</v>
      </c>
      <c r="I347" s="155">
        <v>0</v>
      </c>
      <c r="K347" s="198">
        <v>314400</v>
      </c>
      <c r="L347" s="179"/>
      <c r="N347" s="198">
        <v>0</v>
      </c>
      <c r="O347" s="179"/>
      <c r="Q347" s="155">
        <v>0</v>
      </c>
      <c r="S347" s="155">
        <v>0</v>
      </c>
      <c r="U347" s="213">
        <v>314</v>
      </c>
      <c r="V347" s="179"/>
      <c r="X347" s="198">
        <v>0</v>
      </c>
      <c r="Y347" s="179"/>
      <c r="AB347" s="114" t="s">
        <v>65</v>
      </c>
      <c r="AC347" s="5"/>
      <c r="AG347" s="184"/>
      <c r="AH347" s="185"/>
    </row>
    <row r="348" spans="1:34" s="154" customFormat="1" ht="12.75" hidden="1" customHeight="1" x14ac:dyDescent="0.25">
      <c r="A348" s="196" t="s">
        <v>132</v>
      </c>
      <c r="B348" s="179"/>
      <c r="C348" s="197" t="s">
        <v>133</v>
      </c>
      <c r="D348" s="181"/>
      <c r="E348" s="181"/>
      <c r="F348" s="179"/>
      <c r="G348" s="155">
        <v>500000</v>
      </c>
      <c r="I348" s="155">
        <v>0</v>
      </c>
      <c r="K348" s="198">
        <v>500000</v>
      </c>
      <c r="L348" s="179"/>
      <c r="N348" s="198">
        <v>0</v>
      </c>
      <c r="O348" s="179"/>
      <c r="Q348" s="155">
        <v>0</v>
      </c>
      <c r="S348" s="155">
        <v>0</v>
      </c>
      <c r="U348" s="213">
        <v>500</v>
      </c>
      <c r="V348" s="179"/>
      <c r="X348" s="198">
        <v>0</v>
      </c>
      <c r="Y348" s="179"/>
      <c r="AB348" s="5" t="s">
        <v>144</v>
      </c>
      <c r="AC348" s="5"/>
      <c r="AG348" s="184"/>
      <c r="AH348" s="185"/>
    </row>
    <row r="349" spans="1:34" s="154" customFormat="1" ht="12.75" hidden="1" customHeight="1" x14ac:dyDescent="0.25">
      <c r="A349" s="196" t="s">
        <v>1223</v>
      </c>
      <c r="B349" s="179"/>
      <c r="C349" s="197" t="s">
        <v>1224</v>
      </c>
      <c r="D349" s="181"/>
      <c r="E349" s="181"/>
      <c r="F349" s="179"/>
      <c r="G349" s="155">
        <v>8275796</v>
      </c>
      <c r="I349" s="155">
        <v>8275796</v>
      </c>
      <c r="K349" s="198">
        <v>0</v>
      </c>
      <c r="L349" s="179"/>
      <c r="N349" s="198">
        <v>0</v>
      </c>
      <c r="O349" s="179"/>
      <c r="Q349" s="155">
        <v>0</v>
      </c>
      <c r="S349" s="155">
        <v>0</v>
      </c>
      <c r="U349" s="213">
        <v>0</v>
      </c>
      <c r="V349" s="179"/>
      <c r="X349" s="198">
        <v>0</v>
      </c>
      <c r="Y349" s="179"/>
      <c r="AB349" s="5" t="s">
        <v>156</v>
      </c>
      <c r="AC349" s="5"/>
      <c r="AG349" s="184"/>
      <c r="AH349" s="185"/>
    </row>
    <row r="350" spans="1:34" s="154" customFormat="1" ht="12.75" hidden="1" customHeight="1" x14ac:dyDescent="0.25">
      <c r="A350" s="196" t="s">
        <v>1181</v>
      </c>
      <c r="B350" s="179"/>
      <c r="C350" s="197" t="s">
        <v>1182</v>
      </c>
      <c r="D350" s="181"/>
      <c r="E350" s="181"/>
      <c r="F350" s="179"/>
      <c r="G350" s="155">
        <v>348075</v>
      </c>
      <c r="I350" s="155">
        <v>348075</v>
      </c>
      <c r="K350" s="198">
        <v>0</v>
      </c>
      <c r="L350" s="179"/>
      <c r="N350" s="198">
        <v>0</v>
      </c>
      <c r="O350" s="179"/>
      <c r="Q350" s="155">
        <v>0</v>
      </c>
      <c r="S350" s="155">
        <v>0</v>
      </c>
      <c r="U350" s="213">
        <v>0</v>
      </c>
      <c r="V350" s="179"/>
      <c r="X350" s="198">
        <v>0</v>
      </c>
      <c r="Y350" s="179"/>
      <c r="AB350" s="5" t="s">
        <v>167</v>
      </c>
      <c r="AC350" s="5"/>
      <c r="AG350" s="184"/>
      <c r="AH350" s="185"/>
    </row>
    <row r="351" spans="1:34" s="154" customFormat="1" ht="12.75" hidden="1" customHeight="1" x14ac:dyDescent="0.25">
      <c r="A351" s="196" t="s">
        <v>165</v>
      </c>
      <c r="B351" s="179"/>
      <c r="C351" s="197" t="s">
        <v>166</v>
      </c>
      <c r="D351" s="181"/>
      <c r="E351" s="181"/>
      <c r="F351" s="179"/>
      <c r="G351" s="155">
        <v>5349415</v>
      </c>
      <c r="I351" s="155">
        <v>5349415</v>
      </c>
      <c r="K351" s="198">
        <v>0</v>
      </c>
      <c r="L351" s="179"/>
      <c r="N351" s="198">
        <v>0</v>
      </c>
      <c r="O351" s="179"/>
      <c r="Q351" s="155">
        <v>0</v>
      </c>
      <c r="S351" s="155">
        <v>0</v>
      </c>
      <c r="U351" s="213">
        <v>0</v>
      </c>
      <c r="V351" s="179"/>
      <c r="X351" s="198">
        <v>0</v>
      </c>
      <c r="Y351" s="179"/>
      <c r="AB351" s="5" t="s">
        <v>170</v>
      </c>
      <c r="AC351" s="5"/>
      <c r="AG351" s="184"/>
      <c r="AH351" s="185"/>
    </row>
    <row r="352" spans="1:34" s="154" customFormat="1" ht="12.75" hidden="1" customHeight="1" x14ac:dyDescent="0.25">
      <c r="A352" s="196" t="s">
        <v>168</v>
      </c>
      <c r="B352" s="179"/>
      <c r="C352" s="197" t="s">
        <v>169</v>
      </c>
      <c r="D352" s="181"/>
      <c r="E352" s="181"/>
      <c r="F352" s="179"/>
      <c r="G352" s="155">
        <v>8414284</v>
      </c>
      <c r="I352" s="155">
        <v>8414284</v>
      </c>
      <c r="K352" s="198">
        <v>0</v>
      </c>
      <c r="L352" s="179"/>
      <c r="N352" s="198">
        <v>0</v>
      </c>
      <c r="O352" s="179"/>
      <c r="Q352" s="155">
        <v>0</v>
      </c>
      <c r="S352" s="155">
        <v>0</v>
      </c>
      <c r="U352" s="213">
        <v>0</v>
      </c>
      <c r="V352" s="179"/>
      <c r="X352" s="198">
        <v>0</v>
      </c>
      <c r="Y352" s="179"/>
      <c r="AB352" s="5" t="s">
        <v>182</v>
      </c>
      <c r="AC352" s="5"/>
      <c r="AG352" s="184"/>
      <c r="AH352" s="185"/>
    </row>
    <row r="353" spans="1:34" s="154" customFormat="1" ht="12.75" hidden="1" customHeight="1" x14ac:dyDescent="0.25">
      <c r="A353" s="196" t="s">
        <v>180</v>
      </c>
      <c r="B353" s="179"/>
      <c r="C353" s="197" t="s">
        <v>181</v>
      </c>
      <c r="D353" s="181"/>
      <c r="E353" s="181"/>
      <c r="F353" s="179"/>
      <c r="G353" s="155">
        <v>573580</v>
      </c>
      <c r="I353" s="155">
        <v>573580</v>
      </c>
      <c r="K353" s="198">
        <v>0</v>
      </c>
      <c r="L353" s="179"/>
      <c r="N353" s="198">
        <v>0</v>
      </c>
      <c r="O353" s="179"/>
      <c r="Q353" s="155">
        <v>0</v>
      </c>
      <c r="S353" s="155">
        <v>0</v>
      </c>
      <c r="U353" s="213">
        <v>0</v>
      </c>
      <c r="V353" s="179"/>
      <c r="X353" s="198">
        <v>0</v>
      </c>
      <c r="Y353" s="179"/>
      <c r="AB353" s="5" t="s">
        <v>203</v>
      </c>
      <c r="AC353" s="5"/>
      <c r="AG353" s="184"/>
      <c r="AH353" s="185"/>
    </row>
    <row r="354" spans="1:34" s="154" customFormat="1" ht="12.75" hidden="1" customHeight="1" x14ac:dyDescent="0.25">
      <c r="A354" s="196" t="s">
        <v>201</v>
      </c>
      <c r="B354" s="179"/>
      <c r="C354" s="197" t="s">
        <v>202</v>
      </c>
      <c r="D354" s="181"/>
      <c r="E354" s="181"/>
      <c r="F354" s="179"/>
      <c r="G354" s="155">
        <v>2926826</v>
      </c>
      <c r="I354" s="155">
        <v>0</v>
      </c>
      <c r="K354" s="198">
        <v>2926826</v>
      </c>
      <c r="L354" s="179"/>
      <c r="N354" s="198">
        <v>0</v>
      </c>
      <c r="O354" s="179"/>
      <c r="Q354" s="155">
        <v>0</v>
      </c>
      <c r="S354" s="155">
        <v>0</v>
      </c>
      <c r="U354" s="213">
        <v>2927</v>
      </c>
      <c r="V354" s="179"/>
      <c r="X354" s="198">
        <v>0</v>
      </c>
      <c r="Y354" s="179"/>
      <c r="AB354" s="5" t="s">
        <v>212</v>
      </c>
      <c r="AC354" s="5"/>
      <c r="AG354" s="184"/>
      <c r="AH354" s="185"/>
    </row>
    <row r="355" spans="1:34" s="154" customFormat="1" ht="12.75" hidden="1" customHeight="1" x14ac:dyDescent="0.25">
      <c r="A355" s="196" t="s">
        <v>210</v>
      </c>
      <c r="B355" s="179"/>
      <c r="C355" s="197" t="s">
        <v>211</v>
      </c>
      <c r="D355" s="181"/>
      <c r="E355" s="181"/>
      <c r="F355" s="179"/>
      <c r="G355" s="155">
        <v>5176500</v>
      </c>
      <c r="I355" s="155">
        <v>5176500</v>
      </c>
      <c r="K355" s="198">
        <v>0</v>
      </c>
      <c r="L355" s="179"/>
      <c r="N355" s="198">
        <v>0</v>
      </c>
      <c r="O355" s="179"/>
      <c r="Q355" s="155">
        <v>0</v>
      </c>
      <c r="S355" s="155">
        <v>0</v>
      </c>
      <c r="U355" s="213">
        <v>0</v>
      </c>
      <c r="V355" s="179"/>
      <c r="X355" s="198">
        <v>0</v>
      </c>
      <c r="Y355" s="179"/>
      <c r="AB355" s="5" t="s">
        <v>203</v>
      </c>
      <c r="AC355" s="5"/>
      <c r="AG355" s="184"/>
      <c r="AH355" s="185"/>
    </row>
    <row r="356" spans="1:34" s="154" customFormat="1" ht="12.75" hidden="1" customHeight="1" x14ac:dyDescent="0.25">
      <c r="A356" s="196" t="s">
        <v>216</v>
      </c>
      <c r="B356" s="179"/>
      <c r="C356" s="197" t="s">
        <v>217</v>
      </c>
      <c r="D356" s="181"/>
      <c r="E356" s="181"/>
      <c r="F356" s="179"/>
      <c r="G356" s="155">
        <v>1985122</v>
      </c>
      <c r="I356" s="155">
        <v>1985122</v>
      </c>
      <c r="K356" s="198">
        <v>0</v>
      </c>
      <c r="L356" s="179"/>
      <c r="N356" s="198">
        <v>0</v>
      </c>
      <c r="O356" s="179"/>
      <c r="Q356" s="155">
        <v>0</v>
      </c>
      <c r="S356" s="155">
        <v>0</v>
      </c>
      <c r="U356" s="213">
        <v>0</v>
      </c>
      <c r="V356" s="179"/>
      <c r="X356" s="198">
        <v>0</v>
      </c>
      <c r="Y356" s="179"/>
      <c r="AB356" s="5" t="s">
        <v>203</v>
      </c>
      <c r="AC356" s="5"/>
      <c r="AG356" s="184" t="str">
        <f t="shared" ref="AG356" si="10">FIXED(AE358,0,TRUE)</f>
        <v>0</v>
      </c>
      <c r="AH356" s="185"/>
    </row>
    <row r="357" spans="1:34" s="154" customFormat="1" ht="12.75" hidden="1" customHeight="1" x14ac:dyDescent="0.25">
      <c r="A357" s="196"/>
      <c r="B357" s="179"/>
      <c r="C357" s="197">
        <v>0</v>
      </c>
      <c r="D357" s="181"/>
      <c r="E357" s="181"/>
      <c r="F357" s="179"/>
      <c r="G357" s="155"/>
      <c r="I357" s="155"/>
      <c r="K357" s="198"/>
      <c r="L357" s="179"/>
      <c r="N357" s="198"/>
      <c r="O357" s="179"/>
      <c r="Q357" s="155"/>
      <c r="S357" s="155"/>
      <c r="U357" s="225"/>
      <c r="V357" s="179"/>
      <c r="X357" s="198"/>
      <c r="Y357" s="179"/>
      <c r="AB357" s="5">
        <v>0</v>
      </c>
      <c r="AC357" s="5"/>
      <c r="AG357" s="184"/>
      <c r="AH357" s="185"/>
    </row>
    <row r="358" spans="1:34" ht="12.75" customHeight="1" x14ac:dyDescent="0.25">
      <c r="A358" s="196"/>
      <c r="B358" s="179"/>
      <c r="C358" s="197"/>
      <c r="D358" s="181"/>
      <c r="E358" s="181"/>
      <c r="F358" s="179"/>
      <c r="G358" s="4"/>
      <c r="I358" s="4"/>
      <c r="K358" s="198"/>
      <c r="L358" s="179"/>
      <c r="N358" s="198"/>
      <c r="O358" s="179"/>
      <c r="Q358" s="4"/>
      <c r="S358" s="4"/>
      <c r="U358" s="198"/>
      <c r="V358" s="179"/>
      <c r="X358" s="221"/>
      <c r="Y358" s="222"/>
      <c r="AB358" s="5"/>
    </row>
    <row r="359" spans="1:34" ht="12.75" customHeight="1" x14ac:dyDescent="0.25">
      <c r="A359" s="196"/>
      <c r="B359" s="179"/>
      <c r="C359" s="197"/>
      <c r="D359" s="181"/>
      <c r="E359" s="181"/>
      <c r="F359" s="179"/>
      <c r="G359" s="4"/>
      <c r="I359" s="4"/>
      <c r="K359" s="198"/>
      <c r="L359" s="179"/>
      <c r="N359" s="198"/>
      <c r="O359" s="179"/>
      <c r="Q359" s="4"/>
      <c r="S359" s="4"/>
      <c r="U359" s="198"/>
      <c r="V359" s="179"/>
      <c r="X359" s="221"/>
      <c r="Y359" s="222"/>
      <c r="AB359" s="5"/>
    </row>
    <row r="360" spans="1:34" ht="12.75" customHeight="1" x14ac:dyDescent="0.25">
      <c r="A360" s="196"/>
      <c r="B360" s="179"/>
      <c r="C360" s="197"/>
      <c r="D360" s="181"/>
      <c r="E360" s="181"/>
      <c r="F360" s="179"/>
      <c r="G360" s="4"/>
      <c r="I360" s="4"/>
      <c r="K360" s="198"/>
      <c r="L360" s="179"/>
      <c r="N360" s="198"/>
      <c r="O360" s="179"/>
      <c r="Q360" s="4"/>
      <c r="S360" s="4"/>
      <c r="U360" s="198"/>
      <c r="V360" s="179"/>
      <c r="X360" s="221"/>
      <c r="Y360" s="222"/>
      <c r="AB360" s="5"/>
    </row>
    <row r="361" spans="1:34" ht="12.75" customHeight="1" x14ac:dyDescent="0.25">
      <c r="A361" s="196"/>
      <c r="B361" s="179"/>
      <c r="C361" s="197"/>
      <c r="D361" s="181"/>
      <c r="E361" s="181"/>
      <c r="F361" s="179"/>
      <c r="G361" s="4"/>
      <c r="I361" s="4"/>
      <c r="K361" s="198"/>
      <c r="L361" s="179"/>
      <c r="N361" s="198"/>
      <c r="O361" s="179"/>
      <c r="Q361" s="4"/>
      <c r="S361" s="4"/>
      <c r="U361" s="198"/>
      <c r="V361" s="179"/>
      <c r="X361" s="221"/>
      <c r="Y361" s="222"/>
      <c r="AB361" s="5"/>
    </row>
    <row r="362" spans="1:34" ht="12.75" customHeight="1" x14ac:dyDescent="0.25">
      <c r="A362" s="196"/>
      <c r="B362" s="179"/>
      <c r="C362" s="197"/>
      <c r="D362" s="181"/>
      <c r="E362" s="181"/>
      <c r="F362" s="179"/>
      <c r="G362" s="4"/>
      <c r="I362" s="4"/>
      <c r="K362" s="198"/>
      <c r="L362" s="179"/>
      <c r="N362" s="198"/>
      <c r="O362" s="179"/>
      <c r="Q362" s="4"/>
      <c r="S362" s="4"/>
      <c r="U362" s="198"/>
      <c r="V362" s="179"/>
      <c r="X362" s="221"/>
      <c r="Y362" s="222"/>
      <c r="AB362" s="5"/>
    </row>
    <row r="363" spans="1:34" ht="12.75" customHeight="1" x14ac:dyDescent="0.25">
      <c r="A363" s="196"/>
      <c r="B363" s="179"/>
      <c r="C363" s="197"/>
      <c r="D363" s="181"/>
      <c r="E363" s="181"/>
      <c r="F363" s="179"/>
      <c r="G363" s="4"/>
      <c r="I363" s="4"/>
      <c r="K363" s="198"/>
      <c r="L363" s="179"/>
      <c r="N363" s="198"/>
      <c r="O363" s="179"/>
      <c r="Q363" s="4"/>
      <c r="S363" s="4"/>
      <c r="U363" s="198"/>
      <c r="V363" s="179"/>
      <c r="X363" s="221"/>
      <c r="Y363" s="222"/>
      <c r="AB363" s="5"/>
    </row>
    <row r="364" spans="1:34" ht="12.75" customHeight="1" x14ac:dyDescent="0.25">
      <c r="A364" s="196"/>
      <c r="B364" s="179"/>
      <c r="C364" s="197"/>
      <c r="D364" s="181"/>
      <c r="E364" s="181"/>
      <c r="F364" s="179"/>
      <c r="G364" s="4"/>
      <c r="I364" s="4"/>
      <c r="K364" s="198"/>
      <c r="L364" s="179"/>
      <c r="N364" s="198"/>
      <c r="O364" s="179"/>
      <c r="Q364" s="4"/>
      <c r="S364" s="4"/>
      <c r="U364" s="198"/>
      <c r="V364" s="179"/>
      <c r="X364" s="221"/>
      <c r="Y364" s="222"/>
      <c r="AB364" s="5"/>
    </row>
    <row r="365" spans="1:34" ht="12.75" customHeight="1" x14ac:dyDescent="0.25">
      <c r="A365" s="196"/>
      <c r="B365" s="179"/>
      <c r="C365" s="197"/>
      <c r="D365" s="181"/>
      <c r="E365" s="181"/>
      <c r="F365" s="179"/>
      <c r="G365" s="4"/>
      <c r="I365" s="4"/>
      <c r="K365" s="198"/>
      <c r="L365" s="179"/>
      <c r="N365" s="198"/>
      <c r="O365" s="179"/>
      <c r="Q365" s="4"/>
      <c r="S365" s="4"/>
      <c r="U365" s="198"/>
      <c r="V365" s="179"/>
      <c r="X365" s="221"/>
      <c r="Y365" s="222"/>
      <c r="AB365" s="5"/>
    </row>
    <row r="366" spans="1:34" ht="12.75" customHeight="1" x14ac:dyDescent="0.25">
      <c r="A366" s="196"/>
      <c r="B366" s="179"/>
      <c r="C366" s="197"/>
      <c r="D366" s="181"/>
      <c r="E366" s="181"/>
      <c r="F366" s="179"/>
      <c r="G366" s="4"/>
      <c r="I366" s="4"/>
      <c r="K366" s="198"/>
      <c r="L366" s="179"/>
      <c r="N366" s="198"/>
      <c r="O366" s="179"/>
      <c r="Q366" s="4"/>
      <c r="S366" s="4"/>
      <c r="U366" s="198"/>
      <c r="V366" s="179"/>
      <c r="X366" s="221"/>
      <c r="Y366" s="222"/>
      <c r="AB366" s="5"/>
    </row>
    <row r="367" spans="1:34" ht="12.75" customHeight="1" x14ac:dyDescent="0.25">
      <c r="A367" s="13"/>
      <c r="B367" s="7"/>
      <c r="C367" s="14"/>
      <c r="D367" s="10"/>
      <c r="E367" s="10"/>
      <c r="F367" s="7"/>
      <c r="G367" s="4"/>
      <c r="I367" s="4"/>
      <c r="K367" s="6"/>
      <c r="L367" s="7"/>
      <c r="N367" s="6"/>
      <c r="O367" s="7"/>
      <c r="Q367" s="4"/>
      <c r="S367" s="4"/>
      <c r="U367" s="6"/>
      <c r="V367" s="7"/>
      <c r="X367" s="233"/>
      <c r="Y367" s="234"/>
      <c r="AB367" s="5"/>
    </row>
    <row r="368" spans="1:34" ht="12.75" customHeight="1" x14ac:dyDescent="0.25">
      <c r="A368" s="196"/>
      <c r="B368" s="179"/>
      <c r="C368" s="197"/>
      <c r="D368" s="181"/>
      <c r="E368" s="181"/>
      <c r="F368" s="179"/>
      <c r="G368" s="4"/>
      <c r="I368" s="4"/>
      <c r="K368" s="198"/>
      <c r="L368" s="179"/>
      <c r="N368" s="198"/>
      <c r="O368" s="179"/>
      <c r="Q368" s="4"/>
      <c r="S368" s="4"/>
      <c r="U368" s="198"/>
      <c r="V368" s="179"/>
      <c r="X368" s="221"/>
      <c r="Y368" s="222"/>
      <c r="AB368" s="5"/>
    </row>
    <row r="369" spans="1:28" ht="12.75" customHeight="1" x14ac:dyDescent="0.25">
      <c r="A369" s="196"/>
      <c r="B369" s="179"/>
      <c r="C369" s="197"/>
      <c r="D369" s="181"/>
      <c r="E369" s="181"/>
      <c r="F369" s="179"/>
      <c r="G369" s="4"/>
      <c r="I369" s="4"/>
      <c r="K369" s="198"/>
      <c r="L369" s="179"/>
      <c r="N369" s="198"/>
      <c r="O369" s="179"/>
      <c r="Q369" s="4"/>
      <c r="S369" s="4"/>
      <c r="U369" s="198"/>
      <c r="V369" s="179"/>
      <c r="X369" s="221"/>
      <c r="Y369" s="222"/>
      <c r="AB369" s="5"/>
    </row>
    <row r="370" spans="1:28" ht="12.75" customHeight="1" x14ac:dyDescent="0.25">
      <c r="A370" s="196"/>
      <c r="B370" s="179"/>
      <c r="C370" s="197"/>
      <c r="D370" s="181"/>
      <c r="E370" s="181"/>
      <c r="F370" s="179"/>
      <c r="G370" s="4"/>
      <c r="I370" s="4"/>
      <c r="K370" s="198"/>
      <c r="L370" s="179"/>
      <c r="N370" s="198"/>
      <c r="O370" s="179"/>
      <c r="Q370" s="4"/>
      <c r="S370" s="4"/>
      <c r="U370" s="198"/>
      <c r="V370" s="179"/>
      <c r="X370" s="221"/>
      <c r="Y370" s="222"/>
      <c r="AB370" s="5"/>
    </row>
    <row r="371" spans="1:28" ht="12.75" customHeight="1" x14ac:dyDescent="0.25">
      <c r="A371" s="196"/>
      <c r="B371" s="179"/>
      <c r="C371" s="197"/>
      <c r="D371" s="181"/>
      <c r="E371" s="181"/>
      <c r="F371" s="179"/>
      <c r="G371" s="4"/>
      <c r="I371" s="4"/>
      <c r="K371" s="198"/>
      <c r="L371" s="179"/>
      <c r="N371" s="198"/>
      <c r="O371" s="179"/>
      <c r="Q371" s="4"/>
      <c r="S371" s="4"/>
      <c r="U371" s="198"/>
      <c r="V371" s="179"/>
      <c r="X371" s="221"/>
      <c r="Y371" s="222"/>
      <c r="AB371" s="5"/>
    </row>
    <row r="372" spans="1:28" ht="12.75" customHeight="1" x14ac:dyDescent="0.25">
      <c r="A372" s="196"/>
      <c r="B372" s="179"/>
      <c r="C372" s="197"/>
      <c r="D372" s="181"/>
      <c r="E372" s="181"/>
      <c r="F372" s="179"/>
      <c r="G372" s="4"/>
      <c r="I372" s="4"/>
      <c r="K372" s="198"/>
      <c r="L372" s="179"/>
      <c r="N372" s="198"/>
      <c r="O372" s="179"/>
      <c r="Q372" s="4"/>
      <c r="S372" s="4"/>
      <c r="U372" s="198"/>
      <c r="V372" s="179"/>
      <c r="X372" s="221"/>
      <c r="Y372" s="222"/>
      <c r="AB372" s="5"/>
    </row>
    <row r="373" spans="1:28" ht="12.75" customHeight="1" x14ac:dyDescent="0.25">
      <c r="A373" s="196"/>
      <c r="B373" s="179"/>
      <c r="C373" s="197"/>
      <c r="D373" s="181"/>
      <c r="E373" s="181"/>
      <c r="F373" s="179"/>
      <c r="G373" s="4"/>
      <c r="I373" s="4"/>
      <c r="K373" s="198"/>
      <c r="L373" s="179"/>
      <c r="N373" s="198"/>
      <c r="O373" s="179"/>
      <c r="Q373" s="4"/>
      <c r="S373" s="4"/>
      <c r="U373" s="198"/>
      <c r="V373" s="179"/>
      <c r="X373" s="221"/>
      <c r="Y373" s="222"/>
      <c r="AB373" s="5"/>
    </row>
    <row r="374" spans="1:28" ht="12.75" customHeight="1" x14ac:dyDescent="0.25">
      <c r="A374" s="196"/>
      <c r="B374" s="179"/>
      <c r="C374" s="197"/>
      <c r="D374" s="181"/>
      <c r="E374" s="181"/>
      <c r="F374" s="179"/>
      <c r="G374" s="4"/>
      <c r="I374" s="4"/>
      <c r="K374" s="198"/>
      <c r="L374" s="179"/>
      <c r="N374" s="198"/>
      <c r="O374" s="179"/>
      <c r="Q374" s="4"/>
      <c r="S374" s="4"/>
      <c r="U374" s="198"/>
      <c r="V374" s="179"/>
      <c r="X374" s="221"/>
      <c r="Y374" s="222"/>
      <c r="AB374" s="5"/>
    </row>
    <row r="375" spans="1:28" ht="12.75" customHeight="1" x14ac:dyDescent="0.25">
      <c r="A375" s="196"/>
      <c r="B375" s="179"/>
      <c r="C375" s="197"/>
      <c r="D375" s="181"/>
      <c r="E375" s="181"/>
      <c r="F375" s="179"/>
      <c r="G375" s="4"/>
      <c r="I375" s="4"/>
      <c r="K375" s="198"/>
      <c r="L375" s="179"/>
      <c r="N375" s="198"/>
      <c r="O375" s="179"/>
      <c r="Q375" s="4"/>
      <c r="S375" s="4"/>
      <c r="U375" s="198"/>
      <c r="V375" s="179"/>
      <c r="X375" s="221"/>
      <c r="Y375" s="222"/>
      <c r="AB375" s="5"/>
    </row>
    <row r="376" spans="1:28" ht="12.75" customHeight="1" x14ac:dyDescent="0.25">
      <c r="A376" s="196"/>
      <c r="B376" s="179"/>
      <c r="C376" s="197"/>
      <c r="D376" s="181"/>
      <c r="E376" s="181"/>
      <c r="F376" s="179"/>
      <c r="G376" s="4"/>
      <c r="I376" s="4"/>
      <c r="K376" s="198"/>
      <c r="L376" s="179"/>
      <c r="N376" s="198"/>
      <c r="O376" s="179"/>
      <c r="Q376" s="4"/>
      <c r="S376" s="4"/>
      <c r="U376" s="198"/>
      <c r="V376" s="179"/>
      <c r="X376" s="221"/>
      <c r="Y376" s="222"/>
      <c r="AB376" s="5"/>
    </row>
    <row r="377" spans="1:28" ht="12.75" customHeight="1" x14ac:dyDescent="0.25">
      <c r="A377" s="196"/>
      <c r="B377" s="179"/>
      <c r="C377" s="197"/>
      <c r="D377" s="181"/>
      <c r="E377" s="181"/>
      <c r="F377" s="179"/>
      <c r="G377" s="4"/>
      <c r="I377" s="4"/>
      <c r="K377" s="198"/>
      <c r="L377" s="179"/>
      <c r="N377" s="198"/>
      <c r="O377" s="179"/>
      <c r="Q377" s="4"/>
      <c r="S377" s="4"/>
      <c r="U377" s="198"/>
      <c r="V377" s="179"/>
      <c r="X377" s="221"/>
      <c r="Y377" s="222"/>
      <c r="AB377" s="5"/>
    </row>
    <row r="378" spans="1:28" ht="12.75" customHeight="1" x14ac:dyDescent="0.25">
      <c r="A378" s="196"/>
      <c r="B378" s="179"/>
      <c r="C378" s="197"/>
      <c r="D378" s="181"/>
      <c r="E378" s="181"/>
      <c r="F378" s="179"/>
      <c r="G378" s="4"/>
      <c r="I378" s="4"/>
      <c r="K378" s="198"/>
      <c r="L378" s="179"/>
      <c r="N378" s="198"/>
      <c r="O378" s="179"/>
      <c r="Q378" s="4"/>
      <c r="S378" s="4"/>
      <c r="U378" s="198"/>
      <c r="V378" s="179"/>
      <c r="X378" s="221"/>
      <c r="Y378" s="222"/>
      <c r="AB378" s="5"/>
    </row>
    <row r="379" spans="1:28" ht="12.75" customHeight="1" x14ac:dyDescent="0.25">
      <c r="A379" s="196"/>
      <c r="B379" s="179"/>
      <c r="C379" s="197"/>
      <c r="D379" s="181"/>
      <c r="E379" s="181"/>
      <c r="F379" s="179"/>
      <c r="G379" s="4"/>
      <c r="I379" s="4"/>
      <c r="K379" s="198"/>
      <c r="L379" s="179"/>
      <c r="N379" s="198"/>
      <c r="O379" s="179"/>
      <c r="Q379" s="4"/>
      <c r="S379" s="4"/>
      <c r="U379" s="198"/>
      <c r="V379" s="179"/>
      <c r="X379" s="221"/>
      <c r="Y379" s="222"/>
      <c r="AB379" s="5"/>
    </row>
    <row r="380" spans="1:28" ht="12.75" customHeight="1" x14ac:dyDescent="0.25">
      <c r="A380" s="196"/>
      <c r="B380" s="179"/>
      <c r="C380" s="197"/>
      <c r="D380" s="181"/>
      <c r="E380" s="181"/>
      <c r="F380" s="179"/>
      <c r="G380" s="4"/>
      <c r="I380" s="4"/>
      <c r="K380" s="198"/>
      <c r="L380" s="179"/>
      <c r="N380" s="198"/>
      <c r="O380" s="179"/>
      <c r="Q380" s="4"/>
      <c r="S380" s="4"/>
      <c r="U380" s="198"/>
      <c r="V380" s="179"/>
      <c r="X380" s="221"/>
      <c r="Y380" s="222"/>
      <c r="AB380" s="5"/>
    </row>
    <row r="381" spans="1:28" ht="12.75" customHeight="1" x14ac:dyDescent="0.25">
      <c r="A381" s="196"/>
      <c r="B381" s="179"/>
      <c r="C381" s="197"/>
      <c r="D381" s="181"/>
      <c r="E381" s="181"/>
      <c r="F381" s="179"/>
      <c r="G381" s="4"/>
      <c r="I381" s="4"/>
      <c r="K381" s="198"/>
      <c r="L381" s="179"/>
      <c r="N381" s="198"/>
      <c r="O381" s="179"/>
      <c r="Q381" s="4"/>
      <c r="S381" s="4"/>
      <c r="U381" s="198"/>
      <c r="V381" s="179"/>
      <c r="X381" s="221"/>
      <c r="Y381" s="222"/>
      <c r="AB381" s="5"/>
    </row>
    <row r="382" spans="1:28" ht="12.75" customHeight="1" x14ac:dyDescent="0.25">
      <c r="A382" s="196"/>
      <c r="B382" s="179"/>
      <c r="C382" s="197"/>
      <c r="D382" s="181"/>
      <c r="E382" s="181"/>
      <c r="F382" s="179"/>
      <c r="G382" s="4"/>
      <c r="I382" s="4"/>
      <c r="K382" s="198"/>
      <c r="L382" s="179"/>
      <c r="N382" s="198"/>
      <c r="O382" s="179"/>
      <c r="Q382" s="4"/>
      <c r="S382" s="4"/>
      <c r="U382" s="198"/>
      <c r="V382" s="179"/>
      <c r="X382" s="221"/>
      <c r="Y382" s="222"/>
      <c r="AB382" s="5"/>
    </row>
    <row r="383" spans="1:28" ht="12.75" customHeight="1" x14ac:dyDescent="0.25">
      <c r="A383" s="196"/>
      <c r="B383" s="179"/>
      <c r="C383" s="197"/>
      <c r="D383" s="181"/>
      <c r="E383" s="181"/>
      <c r="F383" s="179"/>
      <c r="G383" s="4"/>
      <c r="I383" s="4"/>
      <c r="K383" s="198"/>
      <c r="L383" s="179"/>
      <c r="N383" s="198"/>
      <c r="O383" s="179"/>
      <c r="Q383" s="4"/>
      <c r="S383" s="4"/>
      <c r="U383" s="198"/>
      <c r="V383" s="179"/>
      <c r="X383" s="221"/>
      <c r="Y383" s="222"/>
      <c r="AB383" s="5"/>
    </row>
    <row r="384" spans="1:28" ht="12.75" customHeight="1" x14ac:dyDescent="0.25">
      <c r="A384" s="196"/>
      <c r="B384" s="179"/>
      <c r="C384" s="197"/>
      <c r="D384" s="181"/>
      <c r="E384" s="181"/>
      <c r="F384" s="179"/>
      <c r="G384" s="4"/>
      <c r="I384" s="4"/>
      <c r="K384" s="198"/>
      <c r="L384" s="179"/>
      <c r="N384" s="198"/>
      <c r="O384" s="179"/>
      <c r="Q384" s="4"/>
      <c r="S384" s="4"/>
      <c r="U384" s="198"/>
      <c r="V384" s="179"/>
      <c r="X384" s="221"/>
      <c r="Y384" s="222"/>
      <c r="AB384" s="5"/>
    </row>
    <row r="385" spans="1:28" ht="12.75" customHeight="1" x14ac:dyDescent="0.25">
      <c r="A385" s="196"/>
      <c r="B385" s="179"/>
      <c r="C385" s="197"/>
      <c r="D385" s="181"/>
      <c r="E385" s="181"/>
      <c r="F385" s="179"/>
      <c r="G385" s="4"/>
      <c r="I385" s="4"/>
      <c r="K385" s="198"/>
      <c r="L385" s="179"/>
      <c r="N385" s="198"/>
      <c r="O385" s="179"/>
      <c r="Q385" s="4"/>
      <c r="S385" s="4"/>
      <c r="U385" s="198"/>
      <c r="V385" s="179"/>
      <c r="X385" s="221"/>
      <c r="Y385" s="222"/>
      <c r="AB385" s="5"/>
    </row>
    <row r="386" spans="1:28" ht="12.75" customHeight="1" x14ac:dyDescent="0.25">
      <c r="A386" s="196"/>
      <c r="B386" s="179"/>
      <c r="C386" s="197"/>
      <c r="D386" s="181"/>
      <c r="E386" s="181"/>
      <c r="F386" s="179"/>
      <c r="G386" s="4"/>
      <c r="I386" s="4"/>
      <c r="K386" s="198"/>
      <c r="L386" s="179"/>
      <c r="N386" s="198"/>
      <c r="O386" s="179"/>
      <c r="Q386" s="4"/>
      <c r="S386" s="4"/>
      <c r="U386" s="198"/>
      <c r="V386" s="179"/>
      <c r="X386" s="221"/>
      <c r="Y386" s="222"/>
      <c r="AB386" s="5"/>
    </row>
    <row r="387" spans="1:28" ht="12.75" customHeight="1" x14ac:dyDescent="0.25">
      <c r="A387" s="196"/>
      <c r="B387" s="179"/>
      <c r="C387" s="197"/>
      <c r="D387" s="181"/>
      <c r="E387" s="181"/>
      <c r="F387" s="179"/>
      <c r="G387" s="4"/>
      <c r="I387" s="4"/>
      <c r="K387" s="198"/>
      <c r="L387" s="179"/>
      <c r="N387" s="198"/>
      <c r="O387" s="179"/>
      <c r="Q387" s="4"/>
      <c r="S387" s="4"/>
      <c r="U387" s="198"/>
      <c r="V387" s="179"/>
      <c r="X387" s="221"/>
      <c r="Y387" s="222"/>
      <c r="AB387" s="5"/>
    </row>
    <row r="388" spans="1:28" ht="12.75" customHeight="1" x14ac:dyDescent="0.25">
      <c r="A388" s="196"/>
      <c r="B388" s="179"/>
      <c r="C388" s="197"/>
      <c r="D388" s="181"/>
      <c r="E388" s="181"/>
      <c r="F388" s="179"/>
      <c r="G388" s="4"/>
      <c r="I388" s="4"/>
      <c r="K388" s="198"/>
      <c r="L388" s="179"/>
      <c r="N388" s="198"/>
      <c r="O388" s="179"/>
      <c r="Q388" s="4"/>
      <c r="S388" s="4"/>
      <c r="U388" s="198"/>
      <c r="V388" s="179"/>
      <c r="X388" s="221"/>
      <c r="Y388" s="222"/>
      <c r="AB388" s="5"/>
    </row>
    <row r="389" spans="1:28" ht="12.75" customHeight="1" x14ac:dyDescent="0.25">
      <c r="A389" s="196"/>
      <c r="B389" s="179"/>
      <c r="C389" s="197"/>
      <c r="D389" s="181"/>
      <c r="E389" s="181"/>
      <c r="F389" s="179"/>
      <c r="G389" s="4"/>
      <c r="I389" s="4"/>
      <c r="K389" s="198"/>
      <c r="L389" s="179"/>
      <c r="N389" s="198"/>
      <c r="O389" s="179"/>
      <c r="Q389" s="4"/>
      <c r="S389" s="4"/>
      <c r="U389" s="198"/>
      <c r="V389" s="179"/>
      <c r="X389" s="221"/>
      <c r="Y389" s="222"/>
      <c r="AB389" s="5"/>
    </row>
    <row r="390" spans="1:28" ht="12.75" customHeight="1" x14ac:dyDescent="0.25">
      <c r="A390" s="196"/>
      <c r="B390" s="179"/>
      <c r="C390" s="197"/>
      <c r="D390" s="181"/>
      <c r="E390" s="181"/>
      <c r="F390" s="179"/>
      <c r="G390" s="4"/>
      <c r="I390" s="4"/>
      <c r="K390" s="198"/>
      <c r="L390" s="179"/>
      <c r="N390" s="198"/>
      <c r="O390" s="179"/>
      <c r="Q390" s="4"/>
      <c r="S390" s="4"/>
      <c r="U390" s="198"/>
      <c r="V390" s="179"/>
      <c r="X390" s="221"/>
      <c r="Y390" s="222"/>
      <c r="AB390" s="5"/>
    </row>
    <row r="391" spans="1:28" ht="12.75" customHeight="1" x14ac:dyDescent="0.25">
      <c r="A391" s="196"/>
      <c r="B391" s="179"/>
      <c r="C391" s="197"/>
      <c r="D391" s="181"/>
      <c r="E391" s="181"/>
      <c r="F391" s="179"/>
      <c r="G391" s="4"/>
      <c r="I391" s="4"/>
      <c r="K391" s="198"/>
      <c r="L391" s="179"/>
      <c r="N391" s="198"/>
      <c r="O391" s="179"/>
      <c r="Q391" s="4"/>
      <c r="S391" s="4"/>
      <c r="U391" s="198"/>
      <c r="V391" s="179"/>
      <c r="X391" s="221"/>
      <c r="Y391" s="222"/>
      <c r="AB391" s="5"/>
    </row>
    <row r="392" spans="1:28" ht="12.75" customHeight="1" x14ac:dyDescent="0.25">
      <c r="A392" s="196"/>
      <c r="B392" s="179"/>
      <c r="C392" s="197"/>
      <c r="D392" s="181"/>
      <c r="E392" s="181"/>
      <c r="F392" s="179"/>
      <c r="G392" s="4"/>
      <c r="I392" s="4"/>
      <c r="K392" s="198"/>
      <c r="L392" s="179"/>
      <c r="N392" s="198"/>
      <c r="O392" s="179"/>
      <c r="Q392" s="4"/>
      <c r="S392" s="4"/>
      <c r="U392" s="198"/>
      <c r="V392" s="179"/>
      <c r="X392" s="221"/>
      <c r="Y392" s="222"/>
      <c r="AB392" s="5"/>
    </row>
    <row r="393" spans="1:28" ht="12.75" customHeight="1" x14ac:dyDescent="0.25">
      <c r="A393" s="196"/>
      <c r="B393" s="179"/>
      <c r="C393" s="197"/>
      <c r="D393" s="181"/>
      <c r="E393" s="181"/>
      <c r="F393" s="179"/>
      <c r="G393" s="4"/>
      <c r="I393" s="4"/>
      <c r="K393" s="198"/>
      <c r="L393" s="179"/>
      <c r="N393" s="198"/>
      <c r="O393" s="179"/>
      <c r="Q393" s="4"/>
      <c r="S393" s="4"/>
      <c r="U393" s="198"/>
      <c r="V393" s="179"/>
      <c r="X393" s="221"/>
      <c r="Y393" s="222"/>
      <c r="AB393" s="5"/>
    </row>
    <row r="394" spans="1:28" ht="12.75" customHeight="1" x14ac:dyDescent="0.25">
      <c r="A394" s="196"/>
      <c r="B394" s="179"/>
      <c r="C394" s="197"/>
      <c r="D394" s="181"/>
      <c r="E394" s="181"/>
      <c r="F394" s="179"/>
      <c r="G394" s="4"/>
      <c r="I394" s="4"/>
      <c r="K394" s="198"/>
      <c r="L394" s="179"/>
      <c r="N394" s="198"/>
      <c r="O394" s="179"/>
      <c r="Q394" s="4"/>
      <c r="S394" s="4"/>
      <c r="U394" s="198"/>
      <c r="V394" s="179"/>
      <c r="X394" s="221"/>
      <c r="Y394" s="222"/>
      <c r="AB394" s="5"/>
    </row>
    <row r="395" spans="1:28" ht="12.75" customHeight="1" x14ac:dyDescent="0.25">
      <c r="A395" s="196"/>
      <c r="B395" s="179"/>
      <c r="C395" s="197"/>
      <c r="D395" s="181"/>
      <c r="E395" s="181"/>
      <c r="F395" s="179"/>
      <c r="G395" s="4"/>
      <c r="I395" s="4"/>
      <c r="K395" s="198"/>
      <c r="L395" s="179"/>
      <c r="N395" s="198"/>
      <c r="O395" s="179"/>
      <c r="Q395" s="4"/>
      <c r="S395" s="4"/>
      <c r="U395" s="198"/>
      <c r="V395" s="179"/>
      <c r="X395" s="221"/>
      <c r="Y395" s="222"/>
      <c r="AB395" s="5"/>
    </row>
    <row r="396" spans="1:28" ht="12.75" customHeight="1" x14ac:dyDescent="0.25">
      <c r="A396" s="196"/>
      <c r="B396" s="179"/>
      <c r="C396" s="197"/>
      <c r="D396" s="181"/>
      <c r="E396" s="181"/>
      <c r="F396" s="179"/>
      <c r="G396" s="4"/>
      <c r="I396" s="4"/>
      <c r="K396" s="198"/>
      <c r="L396" s="179"/>
      <c r="N396" s="198"/>
      <c r="O396" s="179"/>
      <c r="Q396" s="4"/>
      <c r="S396" s="4"/>
      <c r="U396" s="198"/>
      <c r="V396" s="179"/>
      <c r="X396" s="221"/>
      <c r="Y396" s="222"/>
      <c r="AB396" s="5"/>
    </row>
    <row r="397" spans="1:28" ht="12.75" customHeight="1" x14ac:dyDescent="0.25">
      <c r="A397" s="196"/>
      <c r="B397" s="179"/>
      <c r="C397" s="197"/>
      <c r="D397" s="181"/>
      <c r="E397" s="181"/>
      <c r="F397" s="179"/>
      <c r="G397" s="4"/>
      <c r="I397" s="4"/>
      <c r="K397" s="198"/>
      <c r="L397" s="179"/>
      <c r="N397" s="198"/>
      <c r="O397" s="179"/>
      <c r="Q397" s="4"/>
      <c r="S397" s="4"/>
      <c r="U397" s="198"/>
      <c r="V397" s="179"/>
      <c r="X397" s="221"/>
      <c r="Y397" s="222"/>
      <c r="AB397" s="5"/>
    </row>
    <row r="398" spans="1:28" ht="12.75" customHeight="1" x14ac:dyDescent="0.25">
      <c r="A398" s="196"/>
      <c r="B398" s="179"/>
      <c r="C398" s="197"/>
      <c r="D398" s="181"/>
      <c r="E398" s="181"/>
      <c r="F398" s="179"/>
      <c r="G398" s="4"/>
      <c r="I398" s="4"/>
      <c r="K398" s="198"/>
      <c r="L398" s="179"/>
      <c r="N398" s="198"/>
      <c r="O398" s="179"/>
      <c r="Q398" s="4"/>
      <c r="S398" s="4"/>
      <c r="U398" s="198"/>
      <c r="V398" s="179"/>
      <c r="X398" s="221"/>
      <c r="Y398" s="222"/>
      <c r="AB398" s="5"/>
    </row>
    <row r="399" spans="1:28" ht="12.75" customHeight="1" x14ac:dyDescent="0.25">
      <c r="A399" s="196"/>
      <c r="B399" s="179"/>
      <c r="C399" s="197"/>
      <c r="D399" s="181"/>
      <c r="E399" s="181"/>
      <c r="F399" s="179"/>
      <c r="G399" s="4"/>
      <c r="I399" s="4"/>
      <c r="K399" s="198"/>
      <c r="L399" s="179"/>
      <c r="N399" s="198"/>
      <c r="O399" s="179"/>
      <c r="Q399" s="4"/>
      <c r="S399" s="4"/>
      <c r="U399" s="198"/>
      <c r="V399" s="179"/>
      <c r="X399" s="221"/>
      <c r="Y399" s="222"/>
      <c r="AB399" s="5"/>
    </row>
    <row r="400" spans="1:28" ht="12.75" customHeight="1" x14ac:dyDescent="0.25">
      <c r="A400" s="196"/>
      <c r="B400" s="179"/>
      <c r="C400" s="197"/>
      <c r="D400" s="181"/>
      <c r="E400" s="181"/>
      <c r="F400" s="179"/>
      <c r="G400" s="4"/>
      <c r="I400" s="4"/>
      <c r="K400" s="198"/>
      <c r="L400" s="179"/>
      <c r="N400" s="198"/>
      <c r="O400" s="179"/>
      <c r="Q400" s="4"/>
      <c r="S400" s="4"/>
      <c r="U400" s="198"/>
      <c r="V400" s="179"/>
      <c r="X400" s="221"/>
      <c r="Y400" s="222"/>
      <c r="AB400" s="5"/>
    </row>
    <row r="401" spans="1:28" ht="12.75" customHeight="1" x14ac:dyDescent="0.25">
      <c r="A401" s="196"/>
      <c r="B401" s="179"/>
      <c r="C401" s="197"/>
      <c r="D401" s="181"/>
      <c r="E401" s="181"/>
      <c r="F401" s="179"/>
      <c r="G401" s="4"/>
      <c r="I401" s="4"/>
      <c r="K401" s="198"/>
      <c r="L401" s="179"/>
      <c r="N401" s="198"/>
      <c r="O401" s="179"/>
      <c r="Q401" s="4"/>
      <c r="S401" s="4"/>
      <c r="U401" s="198"/>
      <c r="V401" s="179"/>
      <c r="X401" s="221"/>
      <c r="Y401" s="222"/>
      <c r="AB401" s="5"/>
    </row>
    <row r="402" spans="1:28" ht="12.75" customHeight="1" x14ac:dyDescent="0.25">
      <c r="A402" s="196"/>
      <c r="B402" s="179"/>
      <c r="C402" s="197"/>
      <c r="D402" s="181"/>
      <c r="E402" s="181"/>
      <c r="F402" s="179"/>
      <c r="G402" s="4"/>
      <c r="I402" s="4"/>
      <c r="K402" s="198"/>
      <c r="L402" s="179"/>
      <c r="N402" s="198"/>
      <c r="O402" s="179"/>
      <c r="Q402" s="4"/>
      <c r="S402" s="4"/>
      <c r="U402" s="198"/>
      <c r="V402" s="179"/>
      <c r="X402" s="221"/>
      <c r="Y402" s="222"/>
      <c r="AB402" s="5"/>
    </row>
    <row r="403" spans="1:28" ht="12.75" customHeight="1" x14ac:dyDescent="0.25">
      <c r="A403" s="196"/>
      <c r="B403" s="179"/>
      <c r="C403" s="197"/>
      <c r="D403" s="181"/>
      <c r="E403" s="181"/>
      <c r="F403" s="179"/>
      <c r="G403" s="4"/>
      <c r="I403" s="4"/>
      <c r="K403" s="198"/>
      <c r="L403" s="179"/>
      <c r="N403" s="198"/>
      <c r="O403" s="179"/>
      <c r="Q403" s="4"/>
      <c r="S403" s="4"/>
      <c r="U403" s="198"/>
      <c r="V403" s="179"/>
      <c r="X403" s="221"/>
      <c r="Y403" s="222"/>
      <c r="AB403" s="5"/>
    </row>
    <row r="404" spans="1:28" ht="12.75" customHeight="1" x14ac:dyDescent="0.25">
      <c r="A404" s="196"/>
      <c r="B404" s="179"/>
      <c r="C404" s="197"/>
      <c r="D404" s="181"/>
      <c r="E404" s="181"/>
      <c r="F404" s="179"/>
      <c r="G404" s="4"/>
      <c r="I404" s="4"/>
      <c r="K404" s="198"/>
      <c r="L404" s="179"/>
      <c r="N404" s="198"/>
      <c r="O404" s="179"/>
      <c r="Q404" s="4"/>
      <c r="S404" s="4"/>
      <c r="U404" s="198"/>
      <c r="V404" s="179"/>
      <c r="X404" s="221"/>
      <c r="Y404" s="222"/>
      <c r="AB404" s="5"/>
    </row>
    <row r="405" spans="1:28" ht="12.75" customHeight="1" x14ac:dyDescent="0.25">
      <c r="A405" s="196"/>
      <c r="B405" s="179"/>
      <c r="C405" s="197"/>
      <c r="D405" s="181"/>
      <c r="E405" s="181"/>
      <c r="F405" s="179"/>
      <c r="G405" s="4"/>
      <c r="I405" s="4"/>
      <c r="K405" s="198"/>
      <c r="L405" s="179"/>
      <c r="N405" s="198"/>
      <c r="O405" s="179"/>
      <c r="Q405" s="4"/>
      <c r="S405" s="4"/>
      <c r="U405" s="198"/>
      <c r="V405" s="179"/>
      <c r="X405" s="221"/>
      <c r="Y405" s="222"/>
      <c r="AB405" s="5"/>
    </row>
    <row r="406" spans="1:28" ht="12.75" customHeight="1" x14ac:dyDescent="0.25">
      <c r="A406" s="196"/>
      <c r="B406" s="179"/>
      <c r="C406" s="197"/>
      <c r="D406" s="181"/>
      <c r="E406" s="181"/>
      <c r="F406" s="179"/>
      <c r="G406" s="4"/>
      <c r="I406" s="4"/>
      <c r="K406" s="198"/>
      <c r="L406" s="179"/>
      <c r="N406" s="198"/>
      <c r="O406" s="179"/>
      <c r="Q406" s="4"/>
      <c r="S406" s="4"/>
      <c r="U406" s="198"/>
      <c r="V406" s="179"/>
      <c r="X406" s="221"/>
      <c r="Y406" s="222"/>
      <c r="AB406" s="5"/>
    </row>
    <row r="407" spans="1:28" ht="12.75" customHeight="1" x14ac:dyDescent="0.25">
      <c r="A407" s="196"/>
      <c r="B407" s="179"/>
      <c r="C407" s="197"/>
      <c r="D407" s="181"/>
      <c r="E407" s="181"/>
      <c r="F407" s="179"/>
      <c r="G407" s="4"/>
      <c r="I407" s="4"/>
      <c r="K407" s="198"/>
      <c r="L407" s="179"/>
      <c r="N407" s="198"/>
      <c r="O407" s="179"/>
      <c r="Q407" s="4"/>
      <c r="S407" s="4"/>
      <c r="U407" s="198"/>
      <c r="V407" s="179"/>
      <c r="X407" s="221"/>
      <c r="Y407" s="222"/>
      <c r="AB407" s="5"/>
    </row>
    <row r="408" spans="1:28" ht="12.75" customHeight="1" x14ac:dyDescent="0.25">
      <c r="A408" s="196"/>
      <c r="B408" s="179"/>
      <c r="C408" s="197"/>
      <c r="D408" s="181"/>
      <c r="E408" s="181"/>
      <c r="F408" s="179"/>
      <c r="G408" s="4"/>
      <c r="I408" s="4"/>
      <c r="K408" s="198"/>
      <c r="L408" s="179"/>
      <c r="N408" s="198"/>
      <c r="O408" s="179"/>
      <c r="Q408" s="4"/>
      <c r="S408" s="4"/>
      <c r="U408" s="198"/>
      <c r="V408" s="179"/>
      <c r="X408" s="221"/>
      <c r="Y408" s="222"/>
      <c r="AB408" s="5"/>
    </row>
    <row r="409" spans="1:28" ht="12.75" customHeight="1" x14ac:dyDescent="0.25">
      <c r="A409" s="196"/>
      <c r="B409" s="179"/>
      <c r="C409" s="197"/>
      <c r="D409" s="181"/>
      <c r="E409" s="181"/>
      <c r="F409" s="179"/>
      <c r="G409" s="4"/>
      <c r="I409" s="4"/>
      <c r="K409" s="198"/>
      <c r="L409" s="179"/>
      <c r="N409" s="198"/>
      <c r="O409" s="179"/>
      <c r="Q409" s="4"/>
      <c r="S409" s="4"/>
      <c r="U409" s="198"/>
      <c r="V409" s="179"/>
      <c r="X409" s="221"/>
      <c r="Y409" s="222"/>
      <c r="AB409" s="5"/>
    </row>
    <row r="410" spans="1:28" ht="12.75" customHeight="1" x14ac:dyDescent="0.25">
      <c r="A410" s="196"/>
      <c r="B410" s="179"/>
      <c r="C410" s="197"/>
      <c r="D410" s="181"/>
      <c r="E410" s="181"/>
      <c r="F410" s="179"/>
      <c r="G410" s="4"/>
      <c r="I410" s="4"/>
      <c r="K410" s="198"/>
      <c r="L410" s="179"/>
      <c r="N410" s="198"/>
      <c r="O410" s="179"/>
      <c r="Q410" s="4"/>
      <c r="S410" s="4"/>
      <c r="U410" s="198"/>
      <c r="V410" s="179"/>
      <c r="X410" s="221"/>
      <c r="Y410" s="222"/>
      <c r="AB410" s="5"/>
    </row>
    <row r="411" spans="1:28" ht="12.75" customHeight="1" x14ac:dyDescent="0.25">
      <c r="A411" s="196"/>
      <c r="B411" s="179"/>
      <c r="C411" s="197"/>
      <c r="D411" s="181"/>
      <c r="E411" s="181"/>
      <c r="F411" s="179"/>
      <c r="G411" s="4"/>
      <c r="I411" s="4"/>
      <c r="K411" s="198"/>
      <c r="L411" s="179"/>
      <c r="N411" s="198"/>
      <c r="O411" s="179"/>
      <c r="Q411" s="4"/>
      <c r="S411" s="4"/>
      <c r="U411" s="198"/>
      <c r="V411" s="179"/>
      <c r="X411" s="221"/>
      <c r="Y411" s="222"/>
      <c r="AB411" s="5"/>
    </row>
    <row r="412" spans="1:28" ht="12.75" customHeight="1" x14ac:dyDescent="0.25">
      <c r="A412" s="196"/>
      <c r="B412" s="179"/>
      <c r="C412" s="197"/>
      <c r="D412" s="181"/>
      <c r="E412" s="181"/>
      <c r="F412" s="179"/>
      <c r="G412" s="4"/>
      <c r="I412" s="4"/>
      <c r="K412" s="198"/>
      <c r="L412" s="179"/>
      <c r="N412" s="198"/>
      <c r="O412" s="179"/>
      <c r="Q412" s="4"/>
      <c r="S412" s="4"/>
      <c r="U412" s="198"/>
      <c r="V412" s="179"/>
      <c r="X412" s="221"/>
      <c r="Y412" s="222"/>
      <c r="AB412" s="5"/>
    </row>
    <row r="413" spans="1:28" ht="12.75" customHeight="1" x14ac:dyDescent="0.25">
      <c r="A413" s="196"/>
      <c r="B413" s="179"/>
      <c r="C413" s="197"/>
      <c r="D413" s="181"/>
      <c r="E413" s="181"/>
      <c r="F413" s="179"/>
      <c r="G413" s="4"/>
      <c r="I413" s="4"/>
      <c r="K413" s="198"/>
      <c r="L413" s="179"/>
      <c r="N413" s="198"/>
      <c r="O413" s="179"/>
      <c r="Q413" s="4"/>
      <c r="S413" s="4"/>
      <c r="U413" s="198"/>
      <c r="V413" s="179"/>
      <c r="X413" s="221"/>
      <c r="Y413" s="222"/>
      <c r="AB413" s="5"/>
    </row>
    <row r="414" spans="1:28" ht="12.75" customHeight="1" x14ac:dyDescent="0.25">
      <c r="A414" s="196"/>
      <c r="B414" s="179"/>
      <c r="C414" s="197"/>
      <c r="D414" s="181"/>
      <c r="E414" s="181"/>
      <c r="F414" s="179"/>
      <c r="G414" s="4"/>
      <c r="I414" s="4"/>
      <c r="K414" s="198"/>
      <c r="L414" s="179"/>
      <c r="N414" s="198"/>
      <c r="O414" s="179"/>
      <c r="Q414" s="4"/>
      <c r="S414" s="4"/>
      <c r="U414" s="198"/>
      <c r="V414" s="179"/>
      <c r="X414" s="221"/>
      <c r="Y414" s="222"/>
      <c r="AB414" s="5"/>
    </row>
    <row r="415" spans="1:28" ht="12.75" customHeight="1" x14ac:dyDescent="0.25">
      <c r="A415" s="196"/>
      <c r="B415" s="179"/>
      <c r="C415" s="197"/>
      <c r="D415" s="181"/>
      <c r="E415" s="181"/>
      <c r="F415" s="179"/>
      <c r="G415" s="4"/>
      <c r="I415" s="4"/>
      <c r="K415" s="198"/>
      <c r="L415" s="179"/>
      <c r="N415" s="198"/>
      <c r="O415" s="179"/>
      <c r="Q415" s="4"/>
      <c r="S415" s="4"/>
      <c r="U415" s="198"/>
      <c r="V415" s="179"/>
      <c r="X415" s="221"/>
      <c r="Y415" s="222"/>
      <c r="AB415" s="5"/>
    </row>
    <row r="416" spans="1:28" ht="12.75" customHeight="1" x14ac:dyDescent="0.25">
      <c r="A416" s="196"/>
      <c r="B416" s="179"/>
      <c r="C416" s="197"/>
      <c r="D416" s="181"/>
      <c r="E416" s="181"/>
      <c r="F416" s="179"/>
      <c r="G416" s="4"/>
      <c r="I416" s="4"/>
      <c r="K416" s="198"/>
      <c r="L416" s="179"/>
      <c r="N416" s="198"/>
      <c r="O416" s="179"/>
      <c r="Q416" s="4"/>
      <c r="S416" s="4"/>
      <c r="U416" s="198"/>
      <c r="V416" s="179"/>
      <c r="X416" s="221"/>
      <c r="Y416" s="222"/>
      <c r="AB416" s="5"/>
    </row>
    <row r="417" spans="1:28" ht="12.75" customHeight="1" x14ac:dyDescent="0.25">
      <c r="A417" s="196"/>
      <c r="B417" s="179"/>
      <c r="C417" s="197"/>
      <c r="D417" s="181"/>
      <c r="E417" s="181"/>
      <c r="F417" s="179"/>
      <c r="G417" s="4"/>
      <c r="I417" s="4"/>
      <c r="K417" s="198"/>
      <c r="L417" s="179"/>
      <c r="N417" s="198"/>
      <c r="O417" s="179"/>
      <c r="Q417" s="4"/>
      <c r="S417" s="4"/>
      <c r="U417" s="198"/>
      <c r="V417" s="179"/>
      <c r="X417" s="221"/>
      <c r="Y417" s="222"/>
      <c r="AB417" s="5"/>
    </row>
    <row r="418" spans="1:28" ht="12.75" customHeight="1" x14ac:dyDescent="0.25">
      <c r="A418" s="196"/>
      <c r="B418" s="179"/>
      <c r="C418" s="197"/>
      <c r="D418" s="181"/>
      <c r="E418" s="181"/>
      <c r="F418" s="179"/>
      <c r="G418" s="4"/>
      <c r="I418" s="4"/>
      <c r="K418" s="198"/>
      <c r="L418" s="179"/>
      <c r="N418" s="198"/>
      <c r="O418" s="179"/>
      <c r="Q418" s="4"/>
      <c r="S418" s="4"/>
      <c r="U418" s="198"/>
      <c r="V418" s="179"/>
      <c r="X418" s="221"/>
      <c r="Y418" s="222"/>
      <c r="AB418" s="5"/>
    </row>
    <row r="419" spans="1:28" ht="12.75" customHeight="1" x14ac:dyDescent="0.25">
      <c r="A419" s="196"/>
      <c r="B419" s="179"/>
      <c r="C419" s="197"/>
      <c r="D419" s="181"/>
      <c r="E419" s="181"/>
      <c r="F419" s="179"/>
      <c r="G419" s="4"/>
      <c r="I419" s="4"/>
      <c r="K419" s="198"/>
      <c r="L419" s="179"/>
      <c r="N419" s="198"/>
      <c r="O419" s="179"/>
      <c r="Q419" s="4"/>
      <c r="S419" s="4"/>
      <c r="U419" s="198"/>
      <c r="V419" s="179"/>
      <c r="X419" s="221"/>
      <c r="Y419" s="222"/>
      <c r="AB419" s="5"/>
    </row>
    <row r="420" spans="1:28" ht="12.75" customHeight="1" x14ac:dyDescent="0.25">
      <c r="A420" s="196"/>
      <c r="B420" s="179"/>
      <c r="C420" s="197"/>
      <c r="D420" s="181"/>
      <c r="E420" s="181"/>
      <c r="F420" s="179"/>
      <c r="G420" s="4"/>
      <c r="I420" s="4"/>
      <c r="K420" s="198"/>
      <c r="L420" s="179"/>
      <c r="N420" s="198"/>
      <c r="O420" s="179"/>
      <c r="Q420" s="4"/>
      <c r="S420" s="4"/>
      <c r="U420" s="198"/>
      <c r="V420" s="179"/>
      <c r="X420" s="221"/>
      <c r="Y420" s="222"/>
      <c r="AB420" s="5"/>
    </row>
    <row r="421" spans="1:28" ht="12.75" customHeight="1" x14ac:dyDescent="0.25">
      <c r="A421" s="196"/>
      <c r="B421" s="179"/>
      <c r="C421" s="197"/>
      <c r="D421" s="181"/>
      <c r="E421" s="181"/>
      <c r="F421" s="179"/>
      <c r="G421" s="4"/>
      <c r="I421" s="4"/>
      <c r="K421" s="198"/>
      <c r="L421" s="179"/>
      <c r="N421" s="198"/>
      <c r="O421" s="179"/>
      <c r="Q421" s="4"/>
      <c r="S421" s="4"/>
      <c r="U421" s="198"/>
      <c r="V421" s="179"/>
      <c r="X421" s="221"/>
      <c r="Y421" s="222"/>
      <c r="AB421" s="5"/>
    </row>
    <row r="422" spans="1:28" ht="12.75" customHeight="1" x14ac:dyDescent="0.25">
      <c r="A422" s="196"/>
      <c r="B422" s="179"/>
      <c r="C422" s="197"/>
      <c r="D422" s="181"/>
      <c r="E422" s="181"/>
      <c r="F422" s="179"/>
      <c r="G422" s="4"/>
      <c r="I422" s="4"/>
      <c r="K422" s="198"/>
      <c r="L422" s="179"/>
      <c r="N422" s="198"/>
      <c r="O422" s="179"/>
      <c r="Q422" s="4"/>
      <c r="S422" s="4"/>
      <c r="U422" s="198"/>
      <c r="V422" s="179"/>
      <c r="X422" s="221"/>
      <c r="Y422" s="222"/>
      <c r="AB422" s="5"/>
    </row>
    <row r="423" spans="1:28" ht="12.75" customHeight="1" x14ac:dyDescent="0.25">
      <c r="A423" s="196"/>
      <c r="B423" s="179"/>
      <c r="C423" s="197"/>
      <c r="D423" s="181"/>
      <c r="E423" s="181"/>
      <c r="F423" s="179"/>
      <c r="G423" s="4"/>
      <c r="I423" s="4"/>
      <c r="K423" s="198"/>
      <c r="L423" s="179"/>
      <c r="N423" s="198"/>
      <c r="O423" s="179"/>
      <c r="Q423" s="4"/>
      <c r="S423" s="4"/>
      <c r="U423" s="198"/>
      <c r="V423" s="179"/>
      <c r="X423" s="221"/>
      <c r="Y423" s="222"/>
      <c r="AB423" s="5"/>
    </row>
    <row r="424" spans="1:28" ht="12.75" customHeight="1" x14ac:dyDescent="0.25">
      <c r="A424" s="196"/>
      <c r="B424" s="179"/>
      <c r="C424" s="197"/>
      <c r="D424" s="181"/>
      <c r="E424" s="181"/>
      <c r="F424" s="179"/>
      <c r="G424" s="4"/>
      <c r="I424" s="4"/>
      <c r="K424" s="198"/>
      <c r="L424" s="179"/>
      <c r="N424" s="198"/>
      <c r="O424" s="179"/>
      <c r="Q424" s="4"/>
      <c r="S424" s="4"/>
      <c r="U424" s="198"/>
      <c r="V424" s="179"/>
      <c r="X424" s="221"/>
      <c r="Y424" s="222"/>
      <c r="AB424" s="5"/>
    </row>
    <row r="425" spans="1:28" ht="12.75" customHeight="1" x14ac:dyDescent="0.25">
      <c r="A425" s="196"/>
      <c r="B425" s="179"/>
      <c r="C425" s="197"/>
      <c r="D425" s="181"/>
      <c r="E425" s="181"/>
      <c r="F425" s="179"/>
      <c r="G425" s="4"/>
      <c r="I425" s="4"/>
      <c r="K425" s="198"/>
      <c r="L425" s="179"/>
      <c r="N425" s="198"/>
      <c r="O425" s="179"/>
      <c r="Q425" s="4"/>
      <c r="S425" s="4"/>
      <c r="U425" s="198"/>
      <c r="V425" s="179"/>
      <c r="X425" s="221"/>
      <c r="Y425" s="222"/>
      <c r="AB425" s="5"/>
    </row>
    <row r="426" spans="1:28" ht="12.75" customHeight="1" x14ac:dyDescent="0.25">
      <c r="A426" s="196"/>
      <c r="B426" s="179"/>
      <c r="C426" s="197"/>
      <c r="D426" s="181"/>
      <c r="E426" s="181"/>
      <c r="F426" s="179"/>
      <c r="G426" s="4"/>
      <c r="I426" s="4"/>
      <c r="K426" s="198"/>
      <c r="L426" s="179"/>
      <c r="N426" s="198"/>
      <c r="O426" s="179"/>
      <c r="Q426" s="4"/>
      <c r="S426" s="4"/>
      <c r="U426" s="198"/>
      <c r="V426" s="179"/>
      <c r="X426" s="221"/>
      <c r="Y426" s="222"/>
      <c r="AB426" s="5"/>
    </row>
    <row r="427" spans="1:28" ht="12.75" customHeight="1" x14ac:dyDescent="0.25">
      <c r="A427" s="196"/>
      <c r="B427" s="179"/>
      <c r="C427" s="197"/>
      <c r="D427" s="181"/>
      <c r="E427" s="181"/>
      <c r="F427" s="179"/>
      <c r="G427" s="4"/>
      <c r="I427" s="4"/>
      <c r="K427" s="198"/>
      <c r="L427" s="179"/>
      <c r="N427" s="198"/>
      <c r="O427" s="179"/>
      <c r="Q427" s="4"/>
      <c r="S427" s="4"/>
      <c r="U427" s="198"/>
      <c r="V427" s="179"/>
      <c r="X427" s="221"/>
      <c r="Y427" s="222"/>
      <c r="AB427" s="5"/>
    </row>
    <row r="428" spans="1:28" ht="12.75" customHeight="1" x14ac:dyDescent="0.25">
      <c r="A428" s="196"/>
      <c r="B428" s="179"/>
      <c r="C428" s="197"/>
      <c r="D428" s="181"/>
      <c r="E428" s="181"/>
      <c r="F428" s="179"/>
      <c r="G428" s="4"/>
      <c r="I428" s="4"/>
      <c r="K428" s="198"/>
      <c r="L428" s="179"/>
      <c r="N428" s="198"/>
      <c r="O428" s="179"/>
      <c r="Q428" s="4"/>
      <c r="S428" s="4"/>
      <c r="U428" s="198"/>
      <c r="V428" s="179"/>
      <c r="X428" s="221"/>
      <c r="Y428" s="222"/>
      <c r="AB428" s="5"/>
    </row>
    <row r="429" spans="1:28" ht="12.75" customHeight="1" x14ac:dyDescent="0.25">
      <c r="A429" s="196"/>
      <c r="B429" s="179"/>
      <c r="C429" s="197"/>
      <c r="D429" s="181"/>
      <c r="E429" s="181"/>
      <c r="F429" s="179"/>
      <c r="G429" s="4"/>
      <c r="I429" s="4"/>
      <c r="K429" s="198"/>
      <c r="L429" s="179"/>
      <c r="N429" s="198"/>
      <c r="O429" s="179"/>
      <c r="Q429" s="4"/>
      <c r="S429" s="4"/>
      <c r="U429" s="198"/>
      <c r="V429" s="179"/>
      <c r="X429" s="221"/>
      <c r="Y429" s="222"/>
      <c r="AB429" s="5"/>
    </row>
    <row r="430" spans="1:28" ht="12.75" customHeight="1" x14ac:dyDescent="0.25">
      <c r="A430" s="196"/>
      <c r="B430" s="179"/>
      <c r="C430" s="197"/>
      <c r="D430" s="181"/>
      <c r="E430" s="181"/>
      <c r="F430" s="179"/>
      <c r="G430" s="4"/>
      <c r="I430" s="4"/>
      <c r="K430" s="198"/>
      <c r="L430" s="179"/>
      <c r="N430" s="198"/>
      <c r="O430" s="179"/>
      <c r="Q430" s="4"/>
      <c r="S430" s="4"/>
      <c r="U430" s="198"/>
      <c r="V430" s="179"/>
      <c r="X430" s="221"/>
      <c r="Y430" s="222"/>
      <c r="AB430" s="5"/>
    </row>
    <row r="431" spans="1:28" ht="12.75" customHeight="1" x14ac:dyDescent="0.25">
      <c r="A431" s="196"/>
      <c r="B431" s="179"/>
      <c r="C431" s="197"/>
      <c r="D431" s="181"/>
      <c r="E431" s="181"/>
      <c r="F431" s="179"/>
      <c r="G431" s="4"/>
      <c r="I431" s="4"/>
      <c r="K431" s="198"/>
      <c r="L431" s="179"/>
      <c r="N431" s="198"/>
      <c r="O431" s="179"/>
      <c r="Q431" s="4"/>
      <c r="S431" s="4"/>
      <c r="U431" s="198"/>
      <c r="V431" s="179"/>
      <c r="X431" s="221"/>
      <c r="Y431" s="222"/>
      <c r="AB431" s="5"/>
    </row>
    <row r="432" spans="1:28" ht="12.75" customHeight="1" x14ac:dyDescent="0.25">
      <c r="A432" s="196"/>
      <c r="B432" s="179"/>
      <c r="C432" s="197"/>
      <c r="D432" s="181"/>
      <c r="E432" s="181"/>
      <c r="F432" s="179"/>
      <c r="G432" s="4"/>
      <c r="I432" s="4"/>
      <c r="K432" s="198"/>
      <c r="L432" s="179"/>
      <c r="N432" s="198"/>
      <c r="O432" s="179"/>
      <c r="Q432" s="4"/>
      <c r="S432" s="4"/>
      <c r="U432" s="198"/>
      <c r="V432" s="179"/>
      <c r="X432" s="221"/>
      <c r="Y432" s="222"/>
      <c r="AB432" s="5"/>
    </row>
    <row r="433" spans="1:28" ht="12.75" customHeight="1" x14ac:dyDescent="0.25">
      <c r="A433" s="196"/>
      <c r="B433" s="179"/>
      <c r="C433" s="197"/>
      <c r="D433" s="181"/>
      <c r="E433" s="181"/>
      <c r="F433" s="179"/>
      <c r="G433" s="4"/>
      <c r="I433" s="4"/>
      <c r="K433" s="198"/>
      <c r="L433" s="179"/>
      <c r="N433" s="198"/>
      <c r="O433" s="179"/>
      <c r="Q433" s="4"/>
      <c r="S433" s="4"/>
      <c r="U433" s="198"/>
      <c r="V433" s="179"/>
      <c r="X433" s="221"/>
      <c r="Y433" s="222"/>
      <c r="AB433" s="5"/>
    </row>
    <row r="434" spans="1:28" ht="12.75" customHeight="1" x14ac:dyDescent="0.25">
      <c r="A434" s="196"/>
      <c r="B434" s="179"/>
      <c r="C434" s="197"/>
      <c r="D434" s="181"/>
      <c r="E434" s="181"/>
      <c r="F434" s="179"/>
      <c r="G434" s="4"/>
      <c r="I434" s="4"/>
      <c r="K434" s="198"/>
      <c r="L434" s="179"/>
      <c r="N434" s="198"/>
      <c r="O434" s="179"/>
      <c r="Q434" s="4"/>
      <c r="S434" s="4"/>
      <c r="U434" s="198"/>
      <c r="V434" s="179"/>
      <c r="X434" s="221"/>
      <c r="Y434" s="222"/>
      <c r="AB434" s="5"/>
    </row>
    <row r="435" spans="1:28" ht="12.75" customHeight="1" x14ac:dyDescent="0.25">
      <c r="A435" s="196"/>
      <c r="B435" s="179"/>
      <c r="C435" s="197"/>
      <c r="D435" s="181"/>
      <c r="E435" s="181"/>
      <c r="F435" s="179"/>
      <c r="G435" s="4"/>
      <c r="I435" s="4"/>
      <c r="K435" s="198"/>
      <c r="L435" s="179"/>
      <c r="N435" s="198"/>
      <c r="O435" s="179"/>
      <c r="Q435" s="4"/>
      <c r="S435" s="4"/>
      <c r="U435" s="198"/>
      <c r="V435" s="179"/>
      <c r="X435" s="221"/>
      <c r="Y435" s="222"/>
      <c r="AB435" s="5"/>
    </row>
    <row r="436" spans="1:28" ht="12.75" customHeight="1" x14ac:dyDescent="0.25">
      <c r="A436" s="196"/>
      <c r="B436" s="179"/>
      <c r="C436" s="197"/>
      <c r="D436" s="181"/>
      <c r="E436" s="181"/>
      <c r="F436" s="179"/>
      <c r="G436" s="4"/>
      <c r="I436" s="4"/>
      <c r="K436" s="198"/>
      <c r="L436" s="179"/>
      <c r="N436" s="198"/>
      <c r="O436" s="179"/>
      <c r="Q436" s="4"/>
      <c r="S436" s="4"/>
      <c r="U436" s="198"/>
      <c r="V436" s="179"/>
      <c r="X436" s="221"/>
      <c r="Y436" s="222"/>
      <c r="AB436" s="5"/>
    </row>
    <row r="437" spans="1:28" ht="12.75" customHeight="1" x14ac:dyDescent="0.25">
      <c r="A437" s="196"/>
      <c r="B437" s="179"/>
      <c r="C437" s="197"/>
      <c r="D437" s="181"/>
      <c r="E437" s="181"/>
      <c r="F437" s="179"/>
      <c r="G437" s="4"/>
      <c r="I437" s="4"/>
      <c r="K437" s="198"/>
      <c r="L437" s="179"/>
      <c r="N437" s="198"/>
      <c r="O437" s="179"/>
      <c r="Q437" s="4"/>
      <c r="S437" s="4"/>
      <c r="U437" s="198"/>
      <c r="V437" s="179"/>
      <c r="X437" s="221"/>
      <c r="Y437" s="222"/>
      <c r="AB437" s="5"/>
    </row>
    <row r="438" spans="1:28" ht="12.75" customHeight="1" x14ac:dyDescent="0.25">
      <c r="A438" s="196"/>
      <c r="B438" s="179"/>
      <c r="C438" s="197"/>
      <c r="D438" s="181"/>
      <c r="E438" s="181"/>
      <c r="F438" s="179"/>
      <c r="G438" s="4"/>
      <c r="I438" s="4"/>
      <c r="K438" s="198"/>
      <c r="L438" s="179"/>
      <c r="N438" s="198"/>
      <c r="O438" s="179"/>
      <c r="Q438" s="4"/>
      <c r="S438" s="4"/>
      <c r="U438" s="198"/>
      <c r="V438" s="179"/>
      <c r="X438" s="221"/>
      <c r="Y438" s="222"/>
      <c r="AB438" s="5"/>
    </row>
    <row r="439" spans="1:28" ht="12.75" customHeight="1" x14ac:dyDescent="0.25">
      <c r="A439" s="196"/>
      <c r="B439" s="179"/>
      <c r="C439" s="197"/>
      <c r="D439" s="181"/>
      <c r="E439" s="181"/>
      <c r="F439" s="179"/>
      <c r="G439" s="4"/>
      <c r="I439" s="4"/>
      <c r="K439" s="198"/>
      <c r="L439" s="179"/>
      <c r="N439" s="198"/>
      <c r="O439" s="179"/>
      <c r="Q439" s="4"/>
      <c r="S439" s="4"/>
      <c r="U439" s="198"/>
      <c r="V439" s="179"/>
      <c r="X439" s="221"/>
      <c r="Y439" s="222"/>
      <c r="AB439" s="5"/>
    </row>
    <row r="440" spans="1:28" ht="12.75" customHeight="1" x14ac:dyDescent="0.25">
      <c r="A440" s="196"/>
      <c r="B440" s="179"/>
      <c r="C440" s="197"/>
      <c r="D440" s="181"/>
      <c r="E440" s="181"/>
      <c r="F440" s="179"/>
      <c r="G440" s="4"/>
      <c r="I440" s="4"/>
      <c r="K440" s="198"/>
      <c r="L440" s="179"/>
      <c r="N440" s="198"/>
      <c r="O440" s="179"/>
      <c r="Q440" s="4"/>
      <c r="S440" s="4"/>
      <c r="U440" s="198"/>
      <c r="V440" s="179"/>
      <c r="X440" s="221"/>
      <c r="Y440" s="222"/>
      <c r="AB440" s="5"/>
    </row>
    <row r="441" spans="1:28" ht="12.75" customHeight="1" x14ac:dyDescent="0.25">
      <c r="A441" s="196"/>
      <c r="B441" s="179"/>
      <c r="C441" s="197"/>
      <c r="D441" s="181"/>
      <c r="E441" s="181"/>
      <c r="F441" s="179"/>
      <c r="G441" s="4"/>
      <c r="I441" s="4"/>
      <c r="K441" s="198"/>
      <c r="L441" s="179"/>
      <c r="N441" s="198"/>
      <c r="O441" s="179"/>
      <c r="Q441" s="4"/>
      <c r="S441" s="4"/>
      <c r="U441" s="198"/>
      <c r="V441" s="179"/>
      <c r="X441" s="221"/>
      <c r="Y441" s="222"/>
      <c r="AB441" s="5"/>
    </row>
    <row r="442" spans="1:28" ht="12.75" customHeight="1" x14ac:dyDescent="0.25">
      <c r="A442" s="196"/>
      <c r="B442" s="179"/>
      <c r="C442" s="197"/>
      <c r="D442" s="181"/>
      <c r="E442" s="181"/>
      <c r="F442" s="179"/>
      <c r="G442" s="4"/>
      <c r="I442" s="4"/>
      <c r="K442" s="198"/>
      <c r="L442" s="179"/>
      <c r="N442" s="198"/>
      <c r="O442" s="179"/>
      <c r="Q442" s="4"/>
      <c r="S442" s="4"/>
      <c r="U442" s="198"/>
      <c r="V442" s="179"/>
      <c r="X442" s="221"/>
      <c r="Y442" s="222"/>
      <c r="AB442" s="5"/>
    </row>
    <row r="443" spans="1:28" ht="12.75" customHeight="1" x14ac:dyDescent="0.25">
      <c r="A443" s="196"/>
      <c r="B443" s="179"/>
      <c r="C443" s="197"/>
      <c r="D443" s="181"/>
      <c r="E443" s="181"/>
      <c r="F443" s="179"/>
      <c r="G443" s="4"/>
      <c r="I443" s="4"/>
      <c r="K443" s="198"/>
      <c r="L443" s="179"/>
      <c r="N443" s="198"/>
      <c r="O443" s="179"/>
      <c r="Q443" s="4"/>
      <c r="S443" s="4"/>
      <c r="U443" s="198"/>
      <c r="V443" s="179"/>
      <c r="X443" s="221"/>
      <c r="Y443" s="222"/>
      <c r="AB443" s="5"/>
    </row>
    <row r="444" spans="1:28" ht="12.75" customHeight="1" x14ac:dyDescent="0.25">
      <c r="A444" s="196"/>
      <c r="B444" s="179"/>
      <c r="C444" s="197"/>
      <c r="D444" s="181"/>
      <c r="E444" s="181"/>
      <c r="F444" s="179"/>
      <c r="G444" s="4"/>
      <c r="I444" s="4"/>
      <c r="K444" s="198"/>
      <c r="L444" s="179"/>
      <c r="N444" s="198"/>
      <c r="O444" s="179"/>
      <c r="Q444" s="4"/>
      <c r="S444" s="4"/>
      <c r="U444" s="198"/>
      <c r="V444" s="179"/>
      <c r="X444" s="221"/>
      <c r="Y444" s="222"/>
      <c r="AB444" s="5"/>
    </row>
    <row r="445" spans="1:28" ht="12.75" customHeight="1" x14ac:dyDescent="0.25">
      <c r="A445" s="196"/>
      <c r="B445" s="179"/>
      <c r="C445" s="197"/>
      <c r="D445" s="181"/>
      <c r="E445" s="181"/>
      <c r="F445" s="179"/>
      <c r="G445" s="4"/>
      <c r="I445" s="4"/>
      <c r="K445" s="198"/>
      <c r="L445" s="179"/>
      <c r="N445" s="198"/>
      <c r="O445" s="179"/>
      <c r="Q445" s="4"/>
      <c r="S445" s="4"/>
      <c r="U445" s="198"/>
      <c r="V445" s="179"/>
      <c r="X445" s="221"/>
      <c r="Y445" s="222"/>
      <c r="AB445" s="5"/>
    </row>
    <row r="446" spans="1:28" ht="12.75" customHeight="1" x14ac:dyDescent="0.25">
      <c r="A446" s="196"/>
      <c r="B446" s="179"/>
      <c r="C446" s="197"/>
      <c r="D446" s="181"/>
      <c r="E446" s="181"/>
      <c r="F446" s="179"/>
      <c r="G446" s="4"/>
      <c r="I446" s="4"/>
      <c r="K446" s="198"/>
      <c r="L446" s="179"/>
      <c r="N446" s="198"/>
      <c r="O446" s="179"/>
      <c r="Q446" s="4"/>
      <c r="S446" s="4"/>
      <c r="U446" s="198"/>
      <c r="V446" s="179"/>
      <c r="X446" s="221"/>
      <c r="Y446" s="222"/>
      <c r="AB446" s="5"/>
    </row>
    <row r="447" spans="1:28" ht="12.75" customHeight="1" x14ac:dyDescent="0.25">
      <c r="A447" s="196"/>
      <c r="B447" s="179"/>
      <c r="C447" s="197"/>
      <c r="D447" s="181"/>
      <c r="E447" s="181"/>
      <c r="F447" s="179"/>
      <c r="G447" s="4"/>
      <c r="I447" s="4"/>
      <c r="K447" s="198"/>
      <c r="L447" s="179"/>
      <c r="N447" s="198"/>
      <c r="O447" s="179"/>
      <c r="Q447" s="4"/>
      <c r="S447" s="4"/>
      <c r="U447" s="198"/>
      <c r="V447" s="179"/>
      <c r="X447" s="221"/>
      <c r="Y447" s="222"/>
      <c r="AB447" s="5"/>
    </row>
    <row r="448" spans="1:28" ht="12.75" customHeight="1" x14ac:dyDescent="0.25">
      <c r="A448" s="196"/>
      <c r="B448" s="179"/>
      <c r="C448" s="197"/>
      <c r="D448" s="181"/>
      <c r="E448" s="181"/>
      <c r="F448" s="179"/>
      <c r="G448" s="4"/>
      <c r="I448" s="4"/>
      <c r="K448" s="198"/>
      <c r="L448" s="179"/>
      <c r="N448" s="198"/>
      <c r="O448" s="179"/>
      <c r="Q448" s="4"/>
      <c r="S448" s="4"/>
      <c r="U448" s="198"/>
      <c r="V448" s="179"/>
      <c r="X448" s="221"/>
      <c r="Y448" s="222"/>
      <c r="AB448" s="5"/>
    </row>
    <row r="449" spans="1:28" ht="12.75" customHeight="1" x14ac:dyDescent="0.25">
      <c r="A449" s="196"/>
      <c r="B449" s="179"/>
      <c r="C449" s="197"/>
      <c r="D449" s="181"/>
      <c r="E449" s="181"/>
      <c r="F449" s="179"/>
      <c r="G449" s="4"/>
      <c r="I449" s="4"/>
      <c r="K449" s="198"/>
      <c r="L449" s="179"/>
      <c r="N449" s="198"/>
      <c r="O449" s="179"/>
      <c r="Q449" s="4"/>
      <c r="S449" s="4"/>
      <c r="U449" s="198"/>
      <c r="V449" s="179"/>
      <c r="X449" s="221"/>
      <c r="Y449" s="222"/>
      <c r="AB449" s="5"/>
    </row>
    <row r="450" spans="1:28" ht="12.75" customHeight="1" x14ac:dyDescent="0.25">
      <c r="A450" s="196"/>
      <c r="B450" s="179"/>
      <c r="C450" s="197"/>
      <c r="D450" s="181"/>
      <c r="E450" s="181"/>
      <c r="F450" s="179"/>
      <c r="G450" s="4"/>
      <c r="I450" s="4"/>
      <c r="K450" s="198"/>
      <c r="L450" s="179"/>
      <c r="N450" s="198"/>
      <c r="O450" s="179"/>
      <c r="Q450" s="4"/>
      <c r="S450" s="4"/>
      <c r="U450" s="198"/>
      <c r="V450" s="179"/>
      <c r="X450" s="221"/>
      <c r="Y450" s="222"/>
      <c r="AB450" s="5"/>
    </row>
    <row r="451" spans="1:28" ht="12.75" customHeight="1" x14ac:dyDescent="0.25">
      <c r="A451" s="196"/>
      <c r="B451" s="179"/>
      <c r="C451" s="197"/>
      <c r="D451" s="181"/>
      <c r="E451" s="181"/>
      <c r="F451" s="179"/>
      <c r="G451" s="4"/>
      <c r="I451" s="4"/>
      <c r="K451" s="198"/>
      <c r="L451" s="179"/>
      <c r="N451" s="198"/>
      <c r="O451" s="179"/>
      <c r="Q451" s="4"/>
      <c r="S451" s="4"/>
      <c r="U451" s="198"/>
      <c r="V451" s="179"/>
      <c r="X451" s="221"/>
      <c r="Y451" s="222"/>
      <c r="AB451" s="5"/>
    </row>
    <row r="452" spans="1:28" ht="12.75" customHeight="1" x14ac:dyDescent="0.25">
      <c r="A452" s="196"/>
      <c r="B452" s="179"/>
      <c r="C452" s="197"/>
      <c r="D452" s="181"/>
      <c r="E452" s="181"/>
      <c r="F452" s="179"/>
      <c r="G452" s="4"/>
      <c r="I452" s="4"/>
      <c r="K452" s="198"/>
      <c r="L452" s="179"/>
      <c r="N452" s="198"/>
      <c r="O452" s="179"/>
      <c r="Q452" s="4"/>
      <c r="S452" s="4"/>
      <c r="U452" s="198"/>
      <c r="V452" s="179"/>
      <c r="X452" s="221"/>
      <c r="Y452" s="222"/>
      <c r="AB452" s="5"/>
    </row>
    <row r="453" spans="1:28" ht="12.75" customHeight="1" x14ac:dyDescent="0.25">
      <c r="A453" s="196"/>
      <c r="B453" s="179"/>
      <c r="C453" s="197"/>
      <c r="D453" s="181"/>
      <c r="E453" s="181"/>
      <c r="F453" s="179"/>
      <c r="G453" s="4"/>
      <c r="I453" s="4"/>
      <c r="K453" s="198"/>
      <c r="L453" s="179"/>
      <c r="N453" s="198"/>
      <c r="O453" s="179"/>
      <c r="Q453" s="4"/>
      <c r="S453" s="4"/>
      <c r="U453" s="198"/>
      <c r="V453" s="179"/>
      <c r="X453" s="221"/>
      <c r="Y453" s="222"/>
      <c r="AB453" s="5"/>
    </row>
    <row r="454" spans="1:28" ht="12.75" customHeight="1" x14ac:dyDescent="0.25">
      <c r="A454" s="196"/>
      <c r="B454" s="179"/>
      <c r="C454" s="197"/>
      <c r="D454" s="181"/>
      <c r="E454" s="181"/>
      <c r="F454" s="179"/>
      <c r="G454" s="4"/>
      <c r="I454" s="4"/>
      <c r="K454" s="198"/>
      <c r="L454" s="179"/>
      <c r="N454" s="198"/>
      <c r="O454" s="179"/>
      <c r="Q454" s="4"/>
      <c r="S454" s="4"/>
      <c r="U454" s="198"/>
      <c r="V454" s="179"/>
      <c r="X454" s="221"/>
      <c r="Y454" s="222"/>
      <c r="AB454" s="5"/>
    </row>
    <row r="455" spans="1:28" ht="12.75" customHeight="1" x14ac:dyDescent="0.25">
      <c r="A455" s="196"/>
      <c r="B455" s="179"/>
      <c r="C455" s="197"/>
      <c r="D455" s="181"/>
      <c r="E455" s="181"/>
      <c r="F455" s="179"/>
      <c r="G455" s="4"/>
      <c r="I455" s="4"/>
      <c r="K455" s="198"/>
      <c r="L455" s="179"/>
      <c r="N455" s="198"/>
      <c r="O455" s="179"/>
      <c r="Q455" s="4"/>
      <c r="S455" s="4"/>
      <c r="U455" s="198"/>
      <c r="V455" s="179"/>
      <c r="X455" s="221"/>
      <c r="Y455" s="222"/>
      <c r="AB455" s="5"/>
    </row>
    <row r="456" spans="1:28" ht="12.75" customHeight="1" x14ac:dyDescent="0.25">
      <c r="A456" s="13"/>
      <c r="B456" s="7"/>
      <c r="C456" s="14"/>
      <c r="D456" s="10"/>
      <c r="E456" s="10"/>
      <c r="F456" s="7"/>
      <c r="G456" s="4"/>
      <c r="I456" s="4"/>
      <c r="K456" s="6"/>
      <c r="L456" s="7"/>
      <c r="N456" s="6"/>
      <c r="O456" s="7"/>
      <c r="Q456" s="4"/>
      <c r="S456" s="4"/>
      <c r="U456" s="6"/>
      <c r="V456" s="7"/>
      <c r="X456" s="233"/>
      <c r="Y456" s="234"/>
      <c r="AB456" s="5"/>
    </row>
    <row r="457" spans="1:28" ht="12.75" customHeight="1" x14ac:dyDescent="0.25">
      <c r="A457" s="13"/>
      <c r="B457" s="16"/>
      <c r="C457" s="14"/>
      <c r="D457" s="14"/>
      <c r="E457" s="14"/>
      <c r="F457" s="9"/>
      <c r="G457" s="4"/>
      <c r="I457" s="4"/>
      <c r="K457" s="6"/>
      <c r="L457" s="4"/>
      <c r="N457" s="6"/>
      <c r="O457" s="4"/>
      <c r="Q457" s="4"/>
      <c r="S457" s="4"/>
      <c r="U457" s="6"/>
      <c r="V457" s="4"/>
      <c r="X457" s="233"/>
      <c r="Y457" s="235"/>
      <c r="AB457" s="5"/>
    </row>
    <row r="458" spans="1:28" ht="12.75" customHeight="1" x14ac:dyDescent="0.25">
      <c r="A458" s="13"/>
      <c r="B458" s="7"/>
      <c r="C458" s="14"/>
      <c r="D458" s="10"/>
      <c r="E458" s="10"/>
      <c r="F458" s="7"/>
      <c r="G458" s="4"/>
      <c r="I458" s="4"/>
      <c r="K458" s="6"/>
      <c r="L458" s="7"/>
      <c r="N458" s="6"/>
      <c r="O458" s="7"/>
      <c r="Q458" s="4"/>
      <c r="S458" s="4"/>
      <c r="U458" s="6"/>
      <c r="V458" s="7"/>
      <c r="X458" s="233"/>
      <c r="Y458" s="234"/>
      <c r="AB458" s="5"/>
    </row>
    <row r="459" spans="1:28" ht="12.75" customHeight="1" x14ac:dyDescent="0.25">
      <c r="A459" s="196"/>
      <c r="B459" s="179"/>
      <c r="C459" s="197"/>
      <c r="D459" s="181"/>
      <c r="E459" s="181"/>
      <c r="F459" s="179"/>
      <c r="G459" s="4"/>
      <c r="I459" s="4"/>
      <c r="K459" s="198"/>
      <c r="L459" s="179"/>
      <c r="N459" s="198"/>
      <c r="O459" s="179"/>
      <c r="Q459" s="4"/>
      <c r="S459" s="4"/>
      <c r="U459" s="198"/>
      <c r="V459" s="179"/>
      <c r="X459" s="221"/>
      <c r="Y459" s="222"/>
      <c r="AB459" s="5"/>
    </row>
    <row r="460" spans="1:28" ht="12.75" customHeight="1" x14ac:dyDescent="0.25">
      <c r="A460" s="196"/>
      <c r="B460" s="179"/>
      <c r="C460" s="197"/>
      <c r="D460" s="181"/>
      <c r="E460" s="181"/>
      <c r="F460" s="179"/>
      <c r="G460" s="4"/>
      <c r="I460" s="4"/>
      <c r="K460" s="198"/>
      <c r="L460" s="179"/>
      <c r="N460" s="198"/>
      <c r="O460" s="179"/>
      <c r="Q460" s="4"/>
      <c r="S460" s="4"/>
      <c r="U460" s="198"/>
      <c r="V460" s="179"/>
      <c r="X460" s="221"/>
      <c r="Y460" s="222"/>
      <c r="AB460" s="5"/>
    </row>
    <row r="461" spans="1:28" ht="12.75" customHeight="1" x14ac:dyDescent="0.25">
      <c r="A461" s="196"/>
      <c r="B461" s="179"/>
      <c r="C461" s="197"/>
      <c r="D461" s="181"/>
      <c r="E461" s="181"/>
      <c r="F461" s="179"/>
      <c r="G461" s="4"/>
      <c r="I461" s="4"/>
      <c r="K461" s="198"/>
      <c r="L461" s="179"/>
      <c r="N461" s="198"/>
      <c r="O461" s="179"/>
      <c r="Q461" s="4"/>
      <c r="S461" s="4"/>
      <c r="U461" s="198"/>
      <c r="V461" s="179"/>
      <c r="X461" s="221"/>
      <c r="Y461" s="222"/>
      <c r="AB461" s="5"/>
    </row>
    <row r="462" spans="1:28" ht="12.75" customHeight="1" x14ac:dyDescent="0.25">
      <c r="A462" s="196"/>
      <c r="B462" s="179"/>
      <c r="C462" s="197"/>
      <c r="D462" s="181"/>
      <c r="E462" s="181"/>
      <c r="F462" s="179"/>
      <c r="G462" s="4"/>
      <c r="I462" s="4"/>
      <c r="K462" s="198"/>
      <c r="L462" s="179"/>
      <c r="N462" s="198"/>
      <c r="O462" s="179"/>
      <c r="Q462" s="4"/>
      <c r="S462" s="4"/>
      <c r="U462" s="198"/>
      <c r="V462" s="179"/>
      <c r="X462" s="221"/>
      <c r="Y462" s="222"/>
      <c r="AB462" s="5"/>
    </row>
    <row r="463" spans="1:28" ht="12.75" customHeight="1" x14ac:dyDescent="0.25">
      <c r="A463" s="196"/>
      <c r="B463" s="179"/>
      <c r="C463" s="197"/>
      <c r="D463" s="181"/>
      <c r="E463" s="181"/>
      <c r="F463" s="179"/>
      <c r="G463" s="4"/>
      <c r="I463" s="4"/>
      <c r="K463" s="198"/>
      <c r="L463" s="179"/>
      <c r="N463" s="198"/>
      <c r="O463" s="179"/>
      <c r="Q463" s="4"/>
      <c r="S463" s="4"/>
      <c r="U463" s="198"/>
      <c r="V463" s="179"/>
      <c r="X463" s="221"/>
      <c r="Y463" s="222"/>
      <c r="AB463" s="5"/>
    </row>
    <row r="464" spans="1:28" ht="12.75" customHeight="1" x14ac:dyDescent="0.25">
      <c r="A464" s="196"/>
      <c r="B464" s="179"/>
      <c r="C464" s="197"/>
      <c r="D464" s="181"/>
      <c r="E464" s="181"/>
      <c r="F464" s="179"/>
      <c r="G464" s="4"/>
      <c r="I464" s="4"/>
      <c r="K464" s="198"/>
      <c r="L464" s="179"/>
      <c r="N464" s="198"/>
      <c r="O464" s="179"/>
      <c r="Q464" s="4"/>
      <c r="S464" s="4"/>
      <c r="U464" s="198"/>
      <c r="V464" s="179"/>
      <c r="X464" s="221"/>
      <c r="Y464" s="222"/>
      <c r="AB464" s="5"/>
    </row>
    <row r="465" spans="1:28" ht="12.75" customHeight="1" x14ac:dyDescent="0.25">
      <c r="A465" s="196"/>
      <c r="B465" s="179"/>
      <c r="C465" s="197"/>
      <c r="D465" s="181"/>
      <c r="E465" s="181"/>
      <c r="F465" s="179"/>
      <c r="G465" s="4"/>
      <c r="I465" s="4"/>
      <c r="K465" s="198"/>
      <c r="L465" s="179"/>
      <c r="N465" s="198"/>
      <c r="O465" s="179"/>
      <c r="Q465" s="4"/>
      <c r="S465" s="4"/>
      <c r="U465" s="198"/>
      <c r="V465" s="179"/>
      <c r="X465" s="221"/>
      <c r="Y465" s="222"/>
      <c r="AB465" s="5"/>
    </row>
    <row r="466" spans="1:28" ht="12.75" customHeight="1" x14ac:dyDescent="0.25">
      <c r="A466" s="196"/>
      <c r="B466" s="179"/>
      <c r="C466" s="197"/>
      <c r="D466" s="181"/>
      <c r="E466" s="181"/>
      <c r="F466" s="179"/>
      <c r="G466" s="4"/>
      <c r="I466" s="4"/>
      <c r="K466" s="198"/>
      <c r="L466" s="179"/>
      <c r="N466" s="198"/>
      <c r="O466" s="179"/>
      <c r="Q466" s="4"/>
      <c r="S466" s="4"/>
      <c r="U466" s="198"/>
      <c r="V466" s="179"/>
      <c r="X466" s="221"/>
      <c r="Y466" s="222"/>
      <c r="AB466" s="5"/>
    </row>
    <row r="467" spans="1:28" ht="12.75" customHeight="1" x14ac:dyDescent="0.25">
      <c r="A467" s="196"/>
      <c r="B467" s="179"/>
      <c r="C467" s="197"/>
      <c r="D467" s="181"/>
      <c r="E467" s="181"/>
      <c r="F467" s="179"/>
      <c r="G467" s="4"/>
      <c r="I467" s="4"/>
      <c r="K467" s="198"/>
      <c r="L467" s="179"/>
      <c r="N467" s="198"/>
      <c r="O467" s="179"/>
      <c r="Q467" s="4"/>
      <c r="S467" s="4"/>
      <c r="U467" s="198"/>
      <c r="V467" s="179"/>
      <c r="X467" s="221"/>
      <c r="Y467" s="222"/>
      <c r="AB467" s="5"/>
    </row>
    <row r="468" spans="1:28" ht="12.75" customHeight="1" x14ac:dyDescent="0.25">
      <c r="A468" s="196"/>
      <c r="B468" s="179"/>
      <c r="C468" s="197"/>
      <c r="D468" s="181"/>
      <c r="E468" s="181"/>
      <c r="F468" s="179"/>
      <c r="G468" s="4"/>
      <c r="I468" s="4"/>
      <c r="K468" s="198"/>
      <c r="L468" s="179"/>
      <c r="N468" s="198"/>
      <c r="O468" s="179"/>
      <c r="Q468" s="4"/>
      <c r="S468" s="4"/>
      <c r="U468" s="198"/>
      <c r="V468" s="179"/>
      <c r="X468" s="221"/>
      <c r="Y468" s="222"/>
      <c r="AB468" s="5"/>
    </row>
    <row r="469" spans="1:28" ht="12.75" customHeight="1" x14ac:dyDescent="0.25">
      <c r="A469" s="196"/>
      <c r="B469" s="179"/>
      <c r="C469" s="197"/>
      <c r="D469" s="181"/>
      <c r="E469" s="181"/>
      <c r="F469" s="179"/>
      <c r="G469" s="4"/>
      <c r="I469" s="4"/>
      <c r="K469" s="198"/>
      <c r="L469" s="179"/>
      <c r="N469" s="198"/>
      <c r="O469" s="179"/>
      <c r="Q469" s="4"/>
      <c r="S469" s="4"/>
      <c r="U469" s="198"/>
      <c r="V469" s="179"/>
      <c r="X469" s="221"/>
      <c r="Y469" s="222"/>
      <c r="AB469" s="5"/>
    </row>
    <row r="470" spans="1:28" ht="12.75" customHeight="1" x14ac:dyDescent="0.25">
      <c r="A470" s="196"/>
      <c r="B470" s="179"/>
      <c r="C470" s="197"/>
      <c r="D470" s="181"/>
      <c r="E470" s="181"/>
      <c r="F470" s="179"/>
      <c r="G470" s="4"/>
      <c r="I470" s="4"/>
      <c r="K470" s="198"/>
      <c r="L470" s="179"/>
      <c r="N470" s="198"/>
      <c r="O470" s="179"/>
      <c r="Q470" s="4"/>
      <c r="S470" s="4"/>
      <c r="U470" s="198"/>
      <c r="V470" s="179"/>
      <c r="X470" s="221"/>
      <c r="Y470" s="222"/>
      <c r="AB470" s="5"/>
    </row>
    <row r="471" spans="1:28" ht="12.75" customHeight="1" x14ac:dyDescent="0.25">
      <c r="A471" s="196"/>
      <c r="B471" s="179"/>
      <c r="C471" s="197"/>
      <c r="D471" s="181"/>
      <c r="E471" s="181"/>
      <c r="F471" s="179"/>
      <c r="G471" s="4"/>
      <c r="I471" s="4"/>
      <c r="K471" s="198"/>
      <c r="L471" s="179"/>
      <c r="N471" s="198"/>
      <c r="O471" s="179"/>
      <c r="Q471" s="4"/>
      <c r="S471" s="4"/>
      <c r="U471" s="198"/>
      <c r="V471" s="179"/>
      <c r="X471" s="221"/>
      <c r="Y471" s="222"/>
      <c r="AB471" s="5"/>
    </row>
    <row r="472" spans="1:28" ht="12.75" customHeight="1" x14ac:dyDescent="0.25">
      <c r="A472" s="196"/>
      <c r="B472" s="179"/>
      <c r="C472" s="197"/>
      <c r="D472" s="181"/>
      <c r="E472" s="181"/>
      <c r="F472" s="179"/>
      <c r="G472" s="4"/>
      <c r="I472" s="4"/>
      <c r="K472" s="198"/>
      <c r="L472" s="179"/>
      <c r="N472" s="198"/>
      <c r="O472" s="179"/>
      <c r="Q472" s="4"/>
      <c r="S472" s="4"/>
      <c r="U472" s="198"/>
      <c r="V472" s="179"/>
      <c r="X472" s="221"/>
      <c r="Y472" s="222"/>
      <c r="AB472" s="5"/>
    </row>
    <row r="473" spans="1:28" ht="12.75" customHeight="1" x14ac:dyDescent="0.25">
      <c r="A473" s="196"/>
      <c r="B473" s="179"/>
      <c r="C473" s="197"/>
      <c r="D473" s="181"/>
      <c r="E473" s="181"/>
      <c r="F473" s="179"/>
      <c r="G473" s="4"/>
      <c r="I473" s="4"/>
      <c r="K473" s="198"/>
      <c r="L473" s="179"/>
      <c r="N473" s="198"/>
      <c r="O473" s="179"/>
      <c r="Q473" s="4"/>
      <c r="S473" s="4"/>
      <c r="U473" s="198"/>
      <c r="V473" s="179"/>
      <c r="X473" s="221"/>
      <c r="Y473" s="222"/>
      <c r="AB473" s="5"/>
    </row>
    <row r="474" spans="1:28" ht="12.75" customHeight="1" x14ac:dyDescent="0.25">
      <c r="A474" s="196"/>
      <c r="B474" s="179"/>
      <c r="C474" s="197"/>
      <c r="D474" s="181"/>
      <c r="E474" s="181"/>
      <c r="F474" s="179"/>
      <c r="G474" s="4"/>
      <c r="I474" s="4"/>
      <c r="K474" s="198"/>
      <c r="L474" s="179"/>
      <c r="N474" s="198"/>
      <c r="O474" s="179"/>
      <c r="Q474" s="4"/>
      <c r="S474" s="4"/>
      <c r="U474" s="198"/>
      <c r="V474" s="179"/>
      <c r="X474" s="221"/>
      <c r="Y474" s="222"/>
      <c r="AB474" s="5"/>
    </row>
    <row r="475" spans="1:28" ht="12.75" customHeight="1" x14ac:dyDescent="0.25">
      <c r="A475" s="196"/>
      <c r="B475" s="179"/>
      <c r="C475" s="197"/>
      <c r="D475" s="181"/>
      <c r="E475" s="181"/>
      <c r="F475" s="179"/>
      <c r="G475" s="4"/>
      <c r="I475" s="4"/>
      <c r="K475" s="198"/>
      <c r="L475" s="179"/>
      <c r="N475" s="198"/>
      <c r="O475" s="179"/>
      <c r="Q475" s="4"/>
      <c r="S475" s="4"/>
      <c r="U475" s="198"/>
      <c r="V475" s="179"/>
      <c r="X475" s="221"/>
      <c r="Y475" s="222"/>
      <c r="AB475" s="5"/>
    </row>
    <row r="476" spans="1:28" ht="12.75" customHeight="1" x14ac:dyDescent="0.25">
      <c r="A476" s="196"/>
      <c r="B476" s="179"/>
      <c r="C476" s="197"/>
      <c r="D476" s="181"/>
      <c r="E476" s="181"/>
      <c r="F476" s="179"/>
      <c r="G476" s="4"/>
      <c r="I476" s="4"/>
      <c r="K476" s="198"/>
      <c r="L476" s="179"/>
      <c r="N476" s="198"/>
      <c r="O476" s="179"/>
      <c r="Q476" s="4"/>
      <c r="S476" s="4"/>
      <c r="U476" s="198"/>
      <c r="V476" s="179"/>
      <c r="X476" s="221"/>
      <c r="Y476" s="222"/>
      <c r="AB476" s="5"/>
    </row>
    <row r="477" spans="1:28" ht="12.75" customHeight="1" x14ac:dyDescent="0.25">
      <c r="A477" s="196"/>
      <c r="B477" s="179"/>
      <c r="C477" s="197"/>
      <c r="D477" s="181"/>
      <c r="E477" s="181"/>
      <c r="F477" s="179"/>
      <c r="G477" s="4"/>
      <c r="I477" s="4"/>
      <c r="K477" s="198"/>
      <c r="L477" s="179"/>
      <c r="N477" s="198"/>
      <c r="O477" s="179"/>
      <c r="Q477" s="4"/>
      <c r="S477" s="4"/>
      <c r="U477" s="198"/>
      <c r="V477" s="179"/>
      <c r="X477" s="221"/>
      <c r="Y477" s="222"/>
      <c r="AB477" s="5"/>
    </row>
    <row r="478" spans="1:28" ht="12.75" customHeight="1" x14ac:dyDescent="0.25">
      <c r="A478" s="196"/>
      <c r="B478" s="179"/>
      <c r="C478" s="197"/>
      <c r="D478" s="181"/>
      <c r="E478" s="181"/>
      <c r="F478" s="179"/>
      <c r="G478" s="4"/>
      <c r="I478" s="4"/>
      <c r="K478" s="198"/>
      <c r="L478" s="179"/>
      <c r="N478" s="198"/>
      <c r="O478" s="179"/>
      <c r="Q478" s="4"/>
      <c r="S478" s="4"/>
      <c r="U478" s="198"/>
      <c r="V478" s="179"/>
      <c r="X478" s="221"/>
      <c r="Y478" s="222"/>
      <c r="AB478" s="5"/>
    </row>
    <row r="479" spans="1:28" ht="12.75" customHeight="1" x14ac:dyDescent="0.25">
      <c r="A479" s="196"/>
      <c r="B479" s="179"/>
      <c r="C479" s="197"/>
      <c r="D479" s="181"/>
      <c r="E479" s="181"/>
      <c r="F479" s="179"/>
      <c r="G479" s="4"/>
      <c r="I479" s="4"/>
      <c r="K479" s="198"/>
      <c r="L479" s="179"/>
      <c r="N479" s="198"/>
      <c r="O479" s="179"/>
      <c r="Q479" s="4"/>
      <c r="S479" s="4"/>
      <c r="U479" s="198"/>
      <c r="V479" s="179"/>
      <c r="X479" s="221"/>
      <c r="Y479" s="222"/>
      <c r="AB479" s="5"/>
    </row>
    <row r="480" spans="1:28" ht="12.75" customHeight="1" x14ac:dyDescent="0.25">
      <c r="A480" s="196"/>
      <c r="B480" s="179"/>
      <c r="C480" s="197"/>
      <c r="D480" s="181"/>
      <c r="E480" s="181"/>
      <c r="F480" s="179"/>
      <c r="G480" s="4"/>
      <c r="I480" s="4"/>
      <c r="K480" s="198"/>
      <c r="L480" s="179"/>
      <c r="N480" s="198"/>
      <c r="O480" s="179"/>
      <c r="Q480" s="4"/>
      <c r="S480" s="4"/>
      <c r="U480" s="198"/>
      <c r="V480" s="179"/>
      <c r="X480" s="221"/>
      <c r="Y480" s="222"/>
      <c r="AB480" s="5"/>
    </row>
    <row r="481" spans="1:28" ht="12.75" customHeight="1" x14ac:dyDescent="0.25">
      <c r="A481" s="196"/>
      <c r="B481" s="179"/>
      <c r="C481" s="197"/>
      <c r="D481" s="181"/>
      <c r="E481" s="181"/>
      <c r="F481" s="179"/>
      <c r="G481" s="4"/>
      <c r="I481" s="4"/>
      <c r="K481" s="198"/>
      <c r="L481" s="179"/>
      <c r="N481" s="198"/>
      <c r="O481" s="179"/>
      <c r="Q481" s="4"/>
      <c r="S481" s="4"/>
      <c r="U481" s="198"/>
      <c r="V481" s="179"/>
      <c r="X481" s="221"/>
      <c r="Y481" s="222"/>
      <c r="AB481" s="5"/>
    </row>
    <row r="482" spans="1:28" ht="12.75" customHeight="1" x14ac:dyDescent="0.25">
      <c r="A482" s="196"/>
      <c r="B482" s="179"/>
      <c r="C482" s="197"/>
      <c r="D482" s="181"/>
      <c r="E482" s="181"/>
      <c r="F482" s="179"/>
      <c r="G482" s="4"/>
      <c r="I482" s="4"/>
      <c r="K482" s="198"/>
      <c r="L482" s="179"/>
      <c r="N482" s="198"/>
      <c r="O482" s="179"/>
      <c r="Q482" s="4"/>
      <c r="S482" s="4"/>
      <c r="U482" s="198"/>
      <c r="V482" s="179"/>
      <c r="X482" s="221"/>
      <c r="Y482" s="222"/>
      <c r="AB482" s="5"/>
    </row>
    <row r="483" spans="1:28" ht="12.75" customHeight="1" x14ac:dyDescent="0.25">
      <c r="A483" s="196"/>
      <c r="B483" s="179"/>
      <c r="C483" s="197"/>
      <c r="D483" s="181"/>
      <c r="E483" s="181"/>
      <c r="F483" s="179"/>
      <c r="G483" s="4"/>
      <c r="I483" s="4"/>
      <c r="K483" s="198"/>
      <c r="L483" s="179"/>
      <c r="N483" s="198"/>
      <c r="O483" s="179"/>
      <c r="Q483" s="4"/>
      <c r="S483" s="4"/>
      <c r="U483" s="198"/>
      <c r="V483" s="179"/>
      <c r="X483" s="221"/>
      <c r="Y483" s="222"/>
      <c r="AB483" s="5"/>
    </row>
    <row r="484" spans="1:28" ht="12.75" customHeight="1" x14ac:dyDescent="0.25">
      <c r="A484" s="196"/>
      <c r="B484" s="179"/>
      <c r="C484" s="197"/>
      <c r="D484" s="181"/>
      <c r="E484" s="181"/>
      <c r="F484" s="179"/>
      <c r="G484" s="4"/>
      <c r="I484" s="4"/>
      <c r="K484" s="198"/>
      <c r="L484" s="179"/>
      <c r="N484" s="198"/>
      <c r="O484" s="179"/>
      <c r="Q484" s="4"/>
      <c r="S484" s="4"/>
      <c r="U484" s="198"/>
      <c r="V484" s="179"/>
      <c r="X484" s="221"/>
      <c r="Y484" s="222"/>
      <c r="AB484" s="5"/>
    </row>
    <row r="485" spans="1:28" ht="12.75" customHeight="1" x14ac:dyDescent="0.25">
      <c r="A485" s="196"/>
      <c r="B485" s="179"/>
      <c r="C485" s="197"/>
      <c r="D485" s="181"/>
      <c r="E485" s="181"/>
      <c r="F485" s="179"/>
      <c r="G485" s="4"/>
      <c r="I485" s="4"/>
      <c r="K485" s="198"/>
      <c r="L485" s="179"/>
      <c r="N485" s="198"/>
      <c r="O485" s="179"/>
      <c r="Q485" s="4"/>
      <c r="S485" s="4"/>
      <c r="U485" s="198"/>
      <c r="V485" s="179"/>
      <c r="X485" s="221"/>
      <c r="Y485" s="222"/>
      <c r="AB485" s="5"/>
    </row>
    <row r="486" spans="1:28" ht="12.75" customHeight="1" x14ac:dyDescent="0.25">
      <c r="A486" s="196"/>
      <c r="B486" s="179"/>
      <c r="C486" s="197"/>
      <c r="D486" s="181"/>
      <c r="E486" s="181"/>
      <c r="F486" s="179"/>
      <c r="G486" s="4"/>
      <c r="I486" s="4"/>
      <c r="K486" s="198"/>
      <c r="L486" s="179"/>
      <c r="N486" s="198"/>
      <c r="O486" s="179"/>
      <c r="Q486" s="4"/>
      <c r="S486" s="4"/>
      <c r="U486" s="198"/>
      <c r="V486" s="179"/>
      <c r="X486" s="221"/>
      <c r="Y486" s="222"/>
      <c r="AB486" s="5"/>
    </row>
    <row r="487" spans="1:28" ht="12.75" customHeight="1" x14ac:dyDescent="0.25">
      <c r="A487" s="196"/>
      <c r="B487" s="179"/>
      <c r="C487" s="197"/>
      <c r="D487" s="181"/>
      <c r="E487" s="181"/>
      <c r="F487" s="179"/>
      <c r="G487" s="4"/>
      <c r="I487" s="4"/>
      <c r="K487" s="198"/>
      <c r="L487" s="179"/>
      <c r="N487" s="198"/>
      <c r="O487" s="179"/>
      <c r="Q487" s="4"/>
      <c r="S487" s="4"/>
      <c r="U487" s="198"/>
      <c r="V487" s="179"/>
      <c r="X487" s="221"/>
      <c r="Y487" s="222"/>
      <c r="AB487" s="5"/>
    </row>
    <row r="488" spans="1:28" ht="12.75" customHeight="1" x14ac:dyDescent="0.25">
      <c r="A488" s="196"/>
      <c r="B488" s="179"/>
      <c r="C488" s="197"/>
      <c r="D488" s="181"/>
      <c r="E488" s="181"/>
      <c r="F488" s="179"/>
      <c r="G488" s="4"/>
      <c r="I488" s="4"/>
      <c r="K488" s="198"/>
      <c r="L488" s="179"/>
      <c r="N488" s="198"/>
      <c r="O488" s="179"/>
      <c r="Q488" s="4"/>
      <c r="S488" s="4"/>
      <c r="U488" s="198"/>
      <c r="V488" s="179"/>
      <c r="X488" s="221"/>
      <c r="Y488" s="222"/>
      <c r="AB488" s="5"/>
    </row>
    <row r="489" spans="1:28" ht="12.75" customHeight="1" x14ac:dyDescent="0.25">
      <c r="A489" s="196"/>
      <c r="B489" s="179"/>
      <c r="C489" s="197"/>
      <c r="D489" s="181"/>
      <c r="E489" s="181"/>
      <c r="F489" s="179"/>
      <c r="G489" s="4"/>
      <c r="I489" s="4"/>
      <c r="K489" s="198"/>
      <c r="L489" s="179"/>
      <c r="N489" s="198"/>
      <c r="O489" s="179"/>
      <c r="Q489" s="4"/>
      <c r="S489" s="4"/>
      <c r="U489" s="198"/>
      <c r="V489" s="179"/>
      <c r="X489" s="221"/>
      <c r="Y489" s="222"/>
      <c r="AB489" s="5"/>
    </row>
    <row r="490" spans="1:28" ht="12.75" customHeight="1" x14ac:dyDescent="0.25">
      <c r="A490" s="196"/>
      <c r="B490" s="179"/>
      <c r="C490" s="197"/>
      <c r="D490" s="181"/>
      <c r="E490" s="181"/>
      <c r="F490" s="179"/>
      <c r="G490" s="4"/>
      <c r="I490" s="4"/>
      <c r="K490" s="198"/>
      <c r="L490" s="179"/>
      <c r="N490" s="198"/>
      <c r="O490" s="179"/>
      <c r="Q490" s="4"/>
      <c r="S490" s="4"/>
      <c r="U490" s="198"/>
      <c r="V490" s="179"/>
      <c r="X490" s="221"/>
      <c r="Y490" s="222"/>
      <c r="AB490" s="5"/>
    </row>
    <row r="491" spans="1:28" ht="12.75" customHeight="1" x14ac:dyDescent="0.25">
      <c r="A491" s="196"/>
      <c r="B491" s="179"/>
      <c r="C491" s="197"/>
      <c r="D491" s="181"/>
      <c r="E491" s="181"/>
      <c r="F491" s="179"/>
      <c r="G491" s="4"/>
      <c r="I491" s="4"/>
      <c r="K491" s="198"/>
      <c r="L491" s="179"/>
      <c r="N491" s="198"/>
      <c r="O491" s="179"/>
      <c r="Q491" s="4"/>
      <c r="S491" s="4"/>
      <c r="U491" s="198"/>
      <c r="V491" s="179"/>
      <c r="X491" s="221"/>
      <c r="Y491" s="222"/>
      <c r="AB491" s="5"/>
    </row>
    <row r="492" spans="1:28" ht="12.75" customHeight="1" x14ac:dyDescent="0.25">
      <c r="A492" s="196"/>
      <c r="B492" s="179"/>
      <c r="C492" s="197"/>
      <c r="D492" s="181"/>
      <c r="E492" s="181"/>
      <c r="F492" s="179"/>
      <c r="G492" s="4"/>
      <c r="I492" s="4"/>
      <c r="K492" s="198"/>
      <c r="L492" s="179"/>
      <c r="N492" s="198"/>
      <c r="O492" s="179"/>
      <c r="Q492" s="4"/>
      <c r="S492" s="4"/>
      <c r="U492" s="198"/>
      <c r="V492" s="179"/>
      <c r="X492" s="221"/>
      <c r="Y492" s="222"/>
      <c r="AB492" s="5"/>
    </row>
    <row r="493" spans="1:28" ht="12.75" customHeight="1" x14ac:dyDescent="0.25">
      <c r="A493" s="196"/>
      <c r="B493" s="179"/>
      <c r="C493" s="197"/>
      <c r="D493" s="181"/>
      <c r="E493" s="181"/>
      <c r="F493" s="179"/>
      <c r="G493" s="4"/>
      <c r="I493" s="4"/>
      <c r="K493" s="198"/>
      <c r="L493" s="179"/>
      <c r="N493" s="198"/>
      <c r="O493" s="179"/>
      <c r="Q493" s="4"/>
      <c r="S493" s="4"/>
      <c r="U493" s="198"/>
      <c r="V493" s="179"/>
      <c r="X493" s="221"/>
      <c r="Y493" s="222"/>
      <c r="AB493" s="5"/>
    </row>
    <row r="494" spans="1:28" ht="12.75" customHeight="1" x14ac:dyDescent="0.25">
      <c r="A494" s="196"/>
      <c r="B494" s="179"/>
      <c r="C494" s="197"/>
      <c r="D494" s="181"/>
      <c r="E494" s="181"/>
      <c r="F494" s="179"/>
      <c r="G494" s="4"/>
      <c r="I494" s="4"/>
      <c r="K494" s="198"/>
      <c r="L494" s="179"/>
      <c r="N494" s="198"/>
      <c r="O494" s="179"/>
      <c r="Q494" s="4"/>
      <c r="S494" s="4"/>
      <c r="U494" s="198"/>
      <c r="V494" s="179"/>
      <c r="X494" s="221"/>
      <c r="Y494" s="222"/>
      <c r="AB494" s="5"/>
    </row>
    <row r="495" spans="1:28" ht="12.75" customHeight="1" x14ac:dyDescent="0.25">
      <c r="A495" s="196"/>
      <c r="B495" s="179"/>
      <c r="C495" s="197"/>
      <c r="D495" s="181"/>
      <c r="E495" s="181"/>
      <c r="F495" s="179"/>
      <c r="G495" s="4"/>
      <c r="I495" s="4"/>
      <c r="K495" s="198"/>
      <c r="L495" s="179"/>
      <c r="N495" s="198"/>
      <c r="O495" s="179"/>
      <c r="Q495" s="4"/>
      <c r="S495" s="4"/>
      <c r="U495" s="198"/>
      <c r="V495" s="179"/>
      <c r="X495" s="221"/>
      <c r="Y495" s="222"/>
      <c r="AB495" s="5"/>
    </row>
    <row r="496" spans="1:28" ht="12.75" customHeight="1" x14ac:dyDescent="0.25">
      <c r="A496" s="196"/>
      <c r="B496" s="179"/>
      <c r="C496" s="197"/>
      <c r="D496" s="181"/>
      <c r="E496" s="181"/>
      <c r="F496" s="179"/>
      <c r="G496" s="4"/>
      <c r="I496" s="4"/>
      <c r="K496" s="198"/>
      <c r="L496" s="179"/>
      <c r="N496" s="198"/>
      <c r="O496" s="179"/>
      <c r="Q496" s="4"/>
      <c r="S496" s="4"/>
      <c r="U496" s="198"/>
      <c r="V496" s="179"/>
      <c r="X496" s="221"/>
      <c r="Y496" s="222"/>
      <c r="AB496" s="5"/>
    </row>
    <row r="497" spans="1:28" ht="12.75" customHeight="1" x14ac:dyDescent="0.25">
      <c r="A497" s="196"/>
      <c r="B497" s="179"/>
      <c r="C497" s="197"/>
      <c r="D497" s="181"/>
      <c r="E497" s="181"/>
      <c r="F497" s="179"/>
      <c r="G497" s="4"/>
      <c r="I497" s="4"/>
      <c r="K497" s="198"/>
      <c r="L497" s="179"/>
      <c r="N497" s="198"/>
      <c r="O497" s="179"/>
      <c r="Q497" s="4"/>
      <c r="S497" s="4"/>
      <c r="U497" s="198"/>
      <c r="V497" s="179"/>
      <c r="X497" s="221"/>
      <c r="Y497" s="222"/>
      <c r="AB497" s="5"/>
    </row>
    <row r="498" spans="1:28" ht="12.75" customHeight="1" x14ac:dyDescent="0.25">
      <c r="A498" s="196"/>
      <c r="B498" s="179"/>
      <c r="C498" s="197"/>
      <c r="D498" s="181"/>
      <c r="E498" s="181"/>
      <c r="F498" s="179"/>
      <c r="G498" s="4"/>
      <c r="I498" s="4"/>
      <c r="K498" s="198"/>
      <c r="L498" s="179"/>
      <c r="N498" s="198"/>
      <c r="O498" s="179"/>
      <c r="Q498" s="4"/>
      <c r="S498" s="4"/>
      <c r="U498" s="198"/>
      <c r="V498" s="179"/>
      <c r="X498" s="221"/>
      <c r="Y498" s="222"/>
      <c r="AB498" s="5"/>
    </row>
    <row r="499" spans="1:28" ht="12.75" customHeight="1" x14ac:dyDescent="0.25">
      <c r="A499" s="196"/>
      <c r="B499" s="179"/>
      <c r="C499" s="197"/>
      <c r="D499" s="181"/>
      <c r="E499" s="181"/>
      <c r="F499" s="179"/>
      <c r="G499" s="4"/>
      <c r="I499" s="4"/>
      <c r="K499" s="198"/>
      <c r="L499" s="179"/>
      <c r="N499" s="198"/>
      <c r="O499" s="179"/>
      <c r="Q499" s="4"/>
      <c r="S499" s="4"/>
      <c r="U499" s="198"/>
      <c r="V499" s="179"/>
      <c r="X499" s="221"/>
      <c r="Y499" s="222"/>
      <c r="AB499" s="5"/>
    </row>
    <row r="500" spans="1:28" ht="12.75" customHeight="1" x14ac:dyDescent="0.25">
      <c r="A500" s="196"/>
      <c r="B500" s="179"/>
      <c r="C500" s="197"/>
      <c r="D500" s="181"/>
      <c r="E500" s="181"/>
      <c r="F500" s="179"/>
      <c r="G500" s="4"/>
      <c r="I500" s="4"/>
      <c r="K500" s="198"/>
      <c r="L500" s="179"/>
      <c r="N500" s="198"/>
      <c r="O500" s="179"/>
      <c r="Q500" s="4"/>
      <c r="S500" s="4"/>
      <c r="U500" s="198"/>
      <c r="V500" s="179"/>
      <c r="X500" s="221"/>
      <c r="Y500" s="222"/>
      <c r="AB500" s="5"/>
    </row>
    <row r="501" spans="1:28" ht="12.75" customHeight="1" x14ac:dyDescent="0.25">
      <c r="A501" s="196"/>
      <c r="B501" s="179"/>
      <c r="C501" s="197"/>
      <c r="D501" s="181"/>
      <c r="E501" s="181"/>
      <c r="F501" s="179"/>
      <c r="G501" s="4"/>
      <c r="I501" s="4"/>
      <c r="K501" s="198"/>
      <c r="L501" s="179"/>
      <c r="N501" s="198"/>
      <c r="O501" s="179"/>
      <c r="Q501" s="4"/>
      <c r="S501" s="4"/>
      <c r="U501" s="198"/>
      <c r="V501" s="179"/>
      <c r="X501" s="221"/>
      <c r="Y501" s="222"/>
      <c r="AB501" s="5"/>
    </row>
    <row r="502" spans="1:28" ht="12.75" customHeight="1" x14ac:dyDescent="0.25">
      <c r="A502" s="196"/>
      <c r="B502" s="179"/>
      <c r="C502" s="197"/>
      <c r="D502" s="181"/>
      <c r="E502" s="181"/>
      <c r="F502" s="179"/>
      <c r="G502" s="4"/>
      <c r="I502" s="4"/>
      <c r="K502" s="198"/>
      <c r="L502" s="179"/>
      <c r="N502" s="198"/>
      <c r="O502" s="179"/>
      <c r="Q502" s="4"/>
      <c r="S502" s="4"/>
      <c r="U502" s="198"/>
      <c r="V502" s="179"/>
      <c r="X502" s="221"/>
      <c r="Y502" s="222"/>
      <c r="AB502" s="5"/>
    </row>
    <row r="503" spans="1:28" ht="12.75" customHeight="1" x14ac:dyDescent="0.25">
      <c r="A503" s="196"/>
      <c r="B503" s="179"/>
      <c r="C503" s="197"/>
      <c r="D503" s="181"/>
      <c r="E503" s="181"/>
      <c r="F503" s="179"/>
      <c r="G503" s="4"/>
      <c r="I503" s="4"/>
      <c r="K503" s="198"/>
      <c r="L503" s="179"/>
      <c r="N503" s="198"/>
      <c r="O503" s="179"/>
      <c r="Q503" s="4"/>
      <c r="S503" s="4"/>
      <c r="U503" s="198"/>
      <c r="V503" s="179"/>
      <c r="X503" s="221"/>
      <c r="Y503" s="222"/>
      <c r="AB503" s="5"/>
    </row>
    <row r="504" spans="1:28" ht="12.75" customHeight="1" x14ac:dyDescent="0.25">
      <c r="A504" s="196"/>
      <c r="B504" s="179"/>
      <c r="C504" s="197"/>
      <c r="D504" s="181"/>
      <c r="E504" s="181"/>
      <c r="F504" s="179"/>
      <c r="G504" s="4"/>
      <c r="I504" s="4"/>
      <c r="K504" s="198"/>
      <c r="L504" s="179"/>
      <c r="N504" s="198"/>
      <c r="O504" s="179"/>
      <c r="Q504" s="4"/>
      <c r="S504" s="4"/>
      <c r="U504" s="198"/>
      <c r="V504" s="179"/>
      <c r="X504" s="221"/>
      <c r="Y504" s="222"/>
      <c r="AB504" s="5"/>
    </row>
    <row r="505" spans="1:28" ht="12.75" customHeight="1" x14ac:dyDescent="0.25">
      <c r="A505" s="196"/>
      <c r="B505" s="179"/>
      <c r="C505" s="197"/>
      <c r="D505" s="181"/>
      <c r="E505" s="181"/>
      <c r="F505" s="179"/>
      <c r="G505" s="4"/>
      <c r="I505" s="4"/>
      <c r="K505" s="198"/>
      <c r="L505" s="179"/>
      <c r="N505" s="198"/>
      <c r="O505" s="179"/>
      <c r="Q505" s="4"/>
      <c r="S505" s="4"/>
      <c r="U505" s="198"/>
      <c r="V505" s="179"/>
      <c r="X505" s="221"/>
      <c r="Y505" s="222"/>
      <c r="AB505" s="5"/>
    </row>
    <row r="506" spans="1:28" ht="12.75" customHeight="1" x14ac:dyDescent="0.25">
      <c r="A506" s="196"/>
      <c r="B506" s="179"/>
      <c r="C506" s="197"/>
      <c r="D506" s="181"/>
      <c r="E506" s="181"/>
      <c r="F506" s="179"/>
      <c r="G506" s="4"/>
      <c r="I506" s="4"/>
      <c r="K506" s="198"/>
      <c r="L506" s="179"/>
      <c r="N506" s="198"/>
      <c r="O506" s="179"/>
      <c r="Q506" s="4"/>
      <c r="S506" s="4"/>
      <c r="U506" s="198"/>
      <c r="V506" s="179"/>
      <c r="X506" s="221"/>
      <c r="Y506" s="222"/>
      <c r="AB506" s="5"/>
    </row>
    <row r="507" spans="1:28" ht="12.75" customHeight="1" x14ac:dyDescent="0.25">
      <c r="A507" s="196"/>
      <c r="B507" s="179"/>
      <c r="C507" s="197"/>
      <c r="D507" s="181"/>
      <c r="E507" s="181"/>
      <c r="F507" s="179"/>
      <c r="G507" s="4"/>
      <c r="I507" s="4"/>
      <c r="K507" s="198"/>
      <c r="L507" s="179"/>
      <c r="N507" s="198"/>
      <c r="O507" s="179"/>
      <c r="Q507" s="4"/>
      <c r="S507" s="4"/>
      <c r="U507" s="198"/>
      <c r="V507" s="179"/>
      <c r="X507" s="221"/>
      <c r="Y507" s="222"/>
      <c r="AB507" s="5"/>
    </row>
    <row r="508" spans="1:28" ht="12.75" customHeight="1" x14ac:dyDescent="0.25">
      <c r="A508" s="196"/>
      <c r="B508" s="179"/>
      <c r="C508" s="197"/>
      <c r="D508" s="181"/>
      <c r="E508" s="181"/>
      <c r="F508" s="179"/>
      <c r="G508" s="4"/>
      <c r="I508" s="4"/>
      <c r="K508" s="198"/>
      <c r="L508" s="179"/>
      <c r="N508" s="198"/>
      <c r="O508" s="179"/>
      <c r="Q508" s="4"/>
      <c r="S508" s="4"/>
      <c r="U508" s="198"/>
      <c r="V508" s="179"/>
      <c r="X508" s="221"/>
      <c r="Y508" s="222"/>
      <c r="AB508" s="5"/>
    </row>
    <row r="509" spans="1:28" ht="12.75" customHeight="1" x14ac:dyDescent="0.25">
      <c r="A509" s="8"/>
      <c r="B509" s="7"/>
      <c r="C509" s="9"/>
      <c r="D509" s="10"/>
      <c r="E509" s="10"/>
      <c r="F509" s="7"/>
      <c r="G509" s="4"/>
      <c r="I509" s="4"/>
      <c r="K509" s="4"/>
      <c r="L509" s="7"/>
      <c r="N509" s="4"/>
      <c r="O509" s="7"/>
      <c r="Q509" s="4"/>
      <c r="S509" s="4"/>
      <c r="U509" s="4"/>
      <c r="V509" s="7"/>
      <c r="X509" s="235"/>
      <c r="Y509" s="234"/>
      <c r="AB509" s="5"/>
    </row>
    <row r="510" spans="1:28" ht="12.75" customHeight="1" x14ac:dyDescent="0.25">
      <c r="A510" s="205"/>
      <c r="B510" s="206"/>
      <c r="C510" s="207"/>
      <c r="D510" s="208"/>
      <c r="E510" s="208"/>
      <c r="F510" s="209"/>
      <c r="G510" s="4"/>
      <c r="I510" s="4"/>
      <c r="K510" s="176"/>
      <c r="L510" s="177"/>
      <c r="N510" s="176"/>
      <c r="O510" s="177"/>
      <c r="Q510" s="4"/>
      <c r="S510" s="4"/>
      <c r="U510" s="176"/>
      <c r="V510" s="177"/>
      <c r="X510" s="236"/>
      <c r="Y510" s="237"/>
      <c r="AB510" s="5"/>
    </row>
    <row r="511" spans="1:28" ht="12.75" customHeight="1" x14ac:dyDescent="0.25">
      <c r="A511" s="205"/>
      <c r="B511" s="206"/>
      <c r="C511" s="207"/>
      <c r="D511" s="208"/>
      <c r="E511" s="208"/>
      <c r="F511" s="209"/>
      <c r="G511" s="4"/>
      <c r="I511" s="4"/>
      <c r="K511" s="176"/>
      <c r="L511" s="177"/>
      <c r="N511" s="176"/>
      <c r="O511" s="177"/>
      <c r="Q511" s="4"/>
      <c r="S511" s="4"/>
      <c r="U511" s="176"/>
      <c r="V511" s="177"/>
      <c r="X511" s="236"/>
      <c r="Y511" s="237"/>
      <c r="AB511" s="5"/>
    </row>
    <row r="512" spans="1:28" ht="12.75" customHeight="1" x14ac:dyDescent="0.25">
      <c r="A512" s="205"/>
      <c r="B512" s="206"/>
      <c r="C512" s="207"/>
      <c r="D512" s="208"/>
      <c r="E512" s="208"/>
      <c r="F512" s="209"/>
      <c r="G512" s="4"/>
      <c r="I512" s="4"/>
      <c r="K512" s="176"/>
      <c r="L512" s="177"/>
      <c r="N512" s="176"/>
      <c r="O512" s="177"/>
      <c r="Q512" s="4"/>
      <c r="S512" s="4"/>
      <c r="U512" s="176"/>
      <c r="V512" s="177"/>
      <c r="X512" s="236"/>
      <c r="Y512" s="237"/>
      <c r="AB512" s="5"/>
    </row>
    <row r="513" spans="1:28" ht="12.75" customHeight="1" x14ac:dyDescent="0.25">
      <c r="A513" s="205"/>
      <c r="B513" s="206"/>
      <c r="C513" s="207"/>
      <c r="D513" s="208"/>
      <c r="E513" s="208"/>
      <c r="F513" s="209"/>
      <c r="G513" s="4"/>
      <c r="I513" s="4"/>
      <c r="K513" s="176"/>
      <c r="L513" s="177"/>
      <c r="N513" s="176"/>
      <c r="O513" s="177"/>
      <c r="Q513" s="4"/>
      <c r="S513" s="4"/>
      <c r="U513" s="176"/>
      <c r="V513" s="177"/>
      <c r="X513" s="236"/>
      <c r="Y513" s="237"/>
      <c r="AB513" s="5"/>
    </row>
    <row r="514" spans="1:28" ht="12.75" customHeight="1" x14ac:dyDescent="0.25">
      <c r="A514" s="196"/>
      <c r="B514" s="179"/>
      <c r="C514" s="197"/>
      <c r="D514" s="181"/>
      <c r="E514" s="181"/>
      <c r="F514" s="179"/>
      <c r="G514" s="4"/>
      <c r="I514" s="4"/>
      <c r="K514" s="198"/>
      <c r="L514" s="179"/>
      <c r="N514" s="198"/>
      <c r="O514" s="179"/>
      <c r="Q514" s="4"/>
      <c r="S514" s="4"/>
      <c r="U514" s="198"/>
      <c r="V514" s="179"/>
      <c r="X514" s="221"/>
      <c r="Y514" s="222"/>
      <c r="AB514" s="5"/>
    </row>
    <row r="515" spans="1:28" ht="12.75" customHeight="1" x14ac:dyDescent="0.25">
      <c r="A515" s="196"/>
      <c r="B515" s="179"/>
      <c r="C515" s="197"/>
      <c r="D515" s="181"/>
      <c r="E515" s="181"/>
      <c r="F515" s="179"/>
      <c r="G515" s="4"/>
      <c r="I515" s="4"/>
      <c r="K515" s="198"/>
      <c r="L515" s="179"/>
      <c r="N515" s="198"/>
      <c r="O515" s="179"/>
      <c r="Q515" s="4"/>
      <c r="S515" s="4"/>
      <c r="U515" s="198"/>
      <c r="V515" s="179"/>
      <c r="X515" s="221"/>
      <c r="Y515" s="222"/>
      <c r="AB515" s="5"/>
    </row>
    <row r="516" spans="1:28" ht="12.75" customHeight="1" x14ac:dyDescent="0.25">
      <c r="A516" s="196"/>
      <c r="B516" s="179"/>
      <c r="C516" s="197"/>
      <c r="D516" s="181"/>
      <c r="E516" s="181"/>
      <c r="F516" s="179"/>
      <c r="G516" s="4"/>
      <c r="I516" s="4"/>
      <c r="K516" s="198"/>
      <c r="L516" s="179"/>
      <c r="N516" s="198"/>
      <c r="O516" s="179"/>
      <c r="Q516" s="4"/>
      <c r="S516" s="4"/>
      <c r="U516" s="198"/>
      <c r="V516" s="179"/>
      <c r="X516" s="221"/>
      <c r="Y516" s="222"/>
      <c r="AB516" s="5"/>
    </row>
    <row r="517" spans="1:28" ht="12.75" customHeight="1" x14ac:dyDescent="0.25">
      <c r="A517" s="196"/>
      <c r="B517" s="179"/>
      <c r="C517" s="197"/>
      <c r="D517" s="181"/>
      <c r="E517" s="181"/>
      <c r="F517" s="179"/>
      <c r="G517" s="4"/>
      <c r="I517" s="4"/>
      <c r="K517" s="198"/>
      <c r="L517" s="179"/>
      <c r="N517" s="198"/>
      <c r="O517" s="179"/>
      <c r="Q517" s="4"/>
      <c r="S517" s="4"/>
      <c r="U517" s="198"/>
      <c r="V517" s="179"/>
      <c r="X517" s="221"/>
      <c r="Y517" s="222"/>
      <c r="AB517" s="5"/>
    </row>
    <row r="518" spans="1:28" ht="12.75" customHeight="1" x14ac:dyDescent="0.25">
      <c r="A518" s="196"/>
      <c r="B518" s="179"/>
      <c r="C518" s="197"/>
      <c r="D518" s="181"/>
      <c r="E518" s="181"/>
      <c r="F518" s="179"/>
      <c r="G518" s="4"/>
      <c r="I518" s="4"/>
      <c r="K518" s="198"/>
      <c r="L518" s="179"/>
      <c r="N518" s="198"/>
      <c r="O518" s="179"/>
      <c r="Q518" s="4"/>
      <c r="S518" s="4"/>
      <c r="U518" s="198"/>
      <c r="V518" s="179"/>
      <c r="X518" s="221"/>
      <c r="Y518" s="222"/>
      <c r="AB518" s="5"/>
    </row>
    <row r="519" spans="1:28" ht="12.75" customHeight="1" x14ac:dyDescent="0.25">
      <c r="A519" s="196"/>
      <c r="B519" s="179"/>
      <c r="C519" s="197"/>
      <c r="D519" s="181"/>
      <c r="E519" s="181"/>
      <c r="F519" s="179"/>
      <c r="G519" s="4"/>
      <c r="I519" s="4"/>
      <c r="K519" s="198"/>
      <c r="L519" s="179"/>
      <c r="N519" s="198"/>
      <c r="O519" s="179"/>
      <c r="Q519" s="4"/>
      <c r="S519" s="4"/>
      <c r="U519" s="198"/>
      <c r="V519" s="179"/>
      <c r="X519" s="221"/>
      <c r="Y519" s="222"/>
      <c r="AB519" s="5"/>
    </row>
    <row r="520" spans="1:28" ht="12.75" customHeight="1" x14ac:dyDescent="0.25">
      <c r="A520" s="196"/>
      <c r="B520" s="179"/>
      <c r="C520" s="197"/>
      <c r="D520" s="181"/>
      <c r="E520" s="181"/>
      <c r="F520" s="179"/>
      <c r="G520" s="4"/>
      <c r="I520" s="4"/>
      <c r="K520" s="198"/>
      <c r="L520" s="179"/>
      <c r="N520" s="198"/>
      <c r="O520" s="179"/>
      <c r="Q520" s="4"/>
      <c r="S520" s="4"/>
      <c r="U520" s="198"/>
      <c r="V520" s="179"/>
      <c r="X520" s="221"/>
      <c r="Y520" s="222"/>
      <c r="AB520" s="5"/>
    </row>
    <row r="521" spans="1:28" ht="12.75" customHeight="1" x14ac:dyDescent="0.25">
      <c r="A521" s="196"/>
      <c r="B521" s="179"/>
      <c r="C521" s="197"/>
      <c r="D521" s="181"/>
      <c r="E521" s="181"/>
      <c r="F521" s="179"/>
      <c r="G521" s="4"/>
      <c r="I521" s="4"/>
      <c r="K521" s="198"/>
      <c r="L521" s="179"/>
      <c r="N521" s="198"/>
      <c r="O521" s="179"/>
      <c r="Q521" s="4"/>
      <c r="S521" s="4"/>
      <c r="U521" s="198"/>
      <c r="V521" s="179"/>
      <c r="X521" s="221"/>
      <c r="Y521" s="222"/>
      <c r="AB521" s="5"/>
    </row>
    <row r="522" spans="1:28" ht="12.75" customHeight="1" x14ac:dyDescent="0.25">
      <c r="A522" s="196"/>
      <c r="B522" s="179"/>
      <c r="C522" s="197"/>
      <c r="D522" s="181"/>
      <c r="E522" s="181"/>
      <c r="F522" s="179"/>
      <c r="G522" s="4"/>
      <c r="I522" s="4"/>
      <c r="K522" s="198"/>
      <c r="L522" s="179"/>
      <c r="N522" s="198"/>
      <c r="O522" s="179"/>
      <c r="Q522" s="4"/>
      <c r="S522" s="4"/>
      <c r="U522" s="198"/>
      <c r="V522" s="179"/>
      <c r="X522" s="221"/>
      <c r="Y522" s="222"/>
      <c r="AB522" s="5"/>
    </row>
    <row r="523" spans="1:28" ht="12.75" customHeight="1" x14ac:dyDescent="0.25">
      <c r="A523" s="196"/>
      <c r="B523" s="179"/>
      <c r="C523" s="197"/>
      <c r="D523" s="181"/>
      <c r="E523" s="181"/>
      <c r="F523" s="179"/>
      <c r="G523" s="4"/>
      <c r="I523" s="4"/>
      <c r="K523" s="198"/>
      <c r="L523" s="179"/>
      <c r="N523" s="198"/>
      <c r="O523" s="179"/>
      <c r="Q523" s="4"/>
      <c r="S523" s="4"/>
      <c r="U523" s="198"/>
      <c r="V523" s="179"/>
      <c r="X523" s="221"/>
      <c r="Y523" s="222"/>
      <c r="AB523" s="5"/>
    </row>
    <row r="524" spans="1:28" ht="12.75" customHeight="1" x14ac:dyDescent="0.25">
      <c r="A524" s="196"/>
      <c r="B524" s="179"/>
      <c r="C524" s="197"/>
      <c r="D524" s="181"/>
      <c r="E524" s="181"/>
      <c r="F524" s="179"/>
      <c r="G524" s="4"/>
      <c r="I524" s="4"/>
      <c r="K524" s="198"/>
      <c r="L524" s="179"/>
      <c r="N524" s="198"/>
      <c r="O524" s="179"/>
      <c r="Q524" s="4"/>
      <c r="S524" s="4"/>
      <c r="U524" s="198"/>
      <c r="V524" s="179"/>
      <c r="X524" s="221"/>
      <c r="Y524" s="222"/>
      <c r="AB524" s="5"/>
    </row>
    <row r="525" spans="1:28" ht="12.75" customHeight="1" x14ac:dyDescent="0.25">
      <c r="A525" s="196"/>
      <c r="B525" s="179"/>
      <c r="C525" s="197"/>
      <c r="D525" s="181"/>
      <c r="E525" s="181"/>
      <c r="F525" s="179"/>
      <c r="G525" s="4"/>
      <c r="I525" s="4"/>
      <c r="K525" s="198"/>
      <c r="L525" s="179"/>
      <c r="N525" s="198"/>
      <c r="O525" s="179"/>
      <c r="Q525" s="4"/>
      <c r="S525" s="4"/>
      <c r="U525" s="198"/>
      <c r="V525" s="179"/>
      <c r="X525" s="221"/>
      <c r="Y525" s="222"/>
      <c r="AB525" s="5"/>
    </row>
    <row r="526" spans="1:28" ht="12.75" customHeight="1" x14ac:dyDescent="0.25">
      <c r="A526" s="196"/>
      <c r="B526" s="179"/>
      <c r="C526" s="197"/>
      <c r="D526" s="181"/>
      <c r="E526" s="181"/>
      <c r="F526" s="179"/>
      <c r="G526" s="4"/>
      <c r="I526" s="4"/>
      <c r="K526" s="198"/>
      <c r="L526" s="179"/>
      <c r="N526" s="198"/>
      <c r="O526" s="179"/>
      <c r="Q526" s="4"/>
      <c r="S526" s="4"/>
      <c r="U526" s="198"/>
      <c r="V526" s="179"/>
      <c r="X526" s="221"/>
      <c r="Y526" s="222"/>
      <c r="AB526" s="5"/>
    </row>
    <row r="527" spans="1:28" ht="12.75" customHeight="1" x14ac:dyDescent="0.25">
      <c r="A527" s="196"/>
      <c r="B527" s="179"/>
      <c r="C527" s="197"/>
      <c r="D527" s="181"/>
      <c r="E527" s="181"/>
      <c r="F527" s="179"/>
      <c r="G527" s="4"/>
      <c r="I527" s="4"/>
      <c r="K527" s="198"/>
      <c r="L527" s="179"/>
      <c r="N527" s="198"/>
      <c r="O527" s="179"/>
      <c r="Q527" s="4"/>
      <c r="S527" s="4"/>
      <c r="U527" s="198"/>
      <c r="V527" s="179"/>
      <c r="X527" s="221"/>
      <c r="Y527" s="222"/>
      <c r="AB527" s="5"/>
    </row>
    <row r="528" spans="1:28" ht="12.75" customHeight="1" x14ac:dyDescent="0.25">
      <c r="A528" s="196"/>
      <c r="B528" s="179"/>
      <c r="C528" s="197"/>
      <c r="D528" s="181"/>
      <c r="E528" s="181"/>
      <c r="F528" s="179"/>
      <c r="G528" s="4"/>
      <c r="I528" s="4"/>
      <c r="K528" s="198"/>
      <c r="L528" s="179"/>
      <c r="N528" s="198"/>
      <c r="O528" s="179"/>
      <c r="Q528" s="4"/>
      <c r="S528" s="4"/>
      <c r="U528" s="198"/>
      <c r="V528" s="179"/>
      <c r="X528" s="221"/>
      <c r="Y528" s="222"/>
      <c r="AB528" s="5"/>
    </row>
    <row r="529" spans="1:28" ht="12.75" customHeight="1" x14ac:dyDescent="0.25">
      <c r="A529" s="196"/>
      <c r="B529" s="179"/>
      <c r="C529" s="197"/>
      <c r="D529" s="181"/>
      <c r="E529" s="181"/>
      <c r="F529" s="179"/>
      <c r="G529" s="4"/>
      <c r="I529" s="4"/>
      <c r="K529" s="198"/>
      <c r="L529" s="179"/>
      <c r="N529" s="198"/>
      <c r="O529" s="179"/>
      <c r="Q529" s="4"/>
      <c r="S529" s="4"/>
      <c r="U529" s="198"/>
      <c r="V529" s="179"/>
      <c r="X529" s="221"/>
      <c r="Y529" s="222"/>
      <c r="AB529" s="5"/>
    </row>
    <row r="530" spans="1:28" ht="12.75" customHeight="1" x14ac:dyDescent="0.25">
      <c r="A530" s="196"/>
      <c r="B530" s="179"/>
      <c r="C530" s="197"/>
      <c r="D530" s="181"/>
      <c r="E530" s="181"/>
      <c r="F530" s="179"/>
      <c r="G530" s="4"/>
      <c r="I530" s="4"/>
      <c r="K530" s="198"/>
      <c r="L530" s="179"/>
      <c r="N530" s="198"/>
      <c r="O530" s="179"/>
      <c r="Q530" s="4"/>
      <c r="S530" s="4"/>
      <c r="U530" s="198"/>
      <c r="V530" s="179"/>
      <c r="X530" s="221"/>
      <c r="Y530" s="222"/>
      <c r="AB530" s="5"/>
    </row>
    <row r="531" spans="1:28" ht="12.75" customHeight="1" x14ac:dyDescent="0.25">
      <c r="A531" s="196"/>
      <c r="B531" s="179"/>
      <c r="C531" s="197"/>
      <c r="D531" s="181"/>
      <c r="E531" s="181"/>
      <c r="F531" s="179"/>
      <c r="G531" s="4"/>
      <c r="I531" s="4"/>
      <c r="K531" s="198"/>
      <c r="L531" s="179"/>
      <c r="N531" s="198"/>
      <c r="O531" s="179"/>
      <c r="Q531" s="4"/>
      <c r="S531" s="4"/>
      <c r="U531" s="198"/>
      <c r="V531" s="179"/>
      <c r="X531" s="221"/>
      <c r="Y531" s="222"/>
      <c r="AB531" s="5"/>
    </row>
    <row r="532" spans="1:28" ht="12.75" customHeight="1" x14ac:dyDescent="0.25">
      <c r="A532" s="196"/>
      <c r="B532" s="179"/>
      <c r="C532" s="197"/>
      <c r="D532" s="181"/>
      <c r="E532" s="181"/>
      <c r="F532" s="179"/>
      <c r="G532" s="4"/>
      <c r="I532" s="4"/>
      <c r="K532" s="198"/>
      <c r="L532" s="179"/>
      <c r="N532" s="198"/>
      <c r="O532" s="179"/>
      <c r="Q532" s="4"/>
      <c r="S532" s="4"/>
      <c r="U532" s="198"/>
      <c r="V532" s="179"/>
      <c r="X532" s="221"/>
      <c r="Y532" s="222"/>
      <c r="AB532" s="5"/>
    </row>
    <row r="533" spans="1:28" ht="12.75" customHeight="1" x14ac:dyDescent="0.25">
      <c r="A533" s="196"/>
      <c r="B533" s="179"/>
      <c r="C533" s="197"/>
      <c r="D533" s="181"/>
      <c r="E533" s="181"/>
      <c r="F533" s="179"/>
      <c r="G533" s="4"/>
      <c r="I533" s="4"/>
      <c r="K533" s="198"/>
      <c r="L533" s="179"/>
      <c r="N533" s="198"/>
      <c r="O533" s="179"/>
      <c r="Q533" s="4"/>
      <c r="S533" s="4"/>
      <c r="U533" s="198"/>
      <c r="V533" s="179"/>
      <c r="X533" s="221"/>
      <c r="Y533" s="222"/>
      <c r="AB533" s="5"/>
    </row>
    <row r="534" spans="1:28" ht="12.75" customHeight="1" x14ac:dyDescent="0.25">
      <c r="A534" s="196"/>
      <c r="B534" s="179"/>
      <c r="C534" s="197"/>
      <c r="D534" s="181"/>
      <c r="E534" s="181"/>
      <c r="F534" s="179"/>
      <c r="G534" s="4"/>
      <c r="I534" s="4"/>
      <c r="K534" s="198"/>
      <c r="L534" s="179"/>
      <c r="N534" s="198"/>
      <c r="O534" s="179"/>
      <c r="Q534" s="4"/>
      <c r="S534" s="4"/>
      <c r="U534" s="198"/>
      <c r="V534" s="179"/>
      <c r="X534" s="221"/>
      <c r="Y534" s="222"/>
      <c r="AB534" s="5"/>
    </row>
    <row r="535" spans="1:28" ht="12.75" customHeight="1" x14ac:dyDescent="0.25">
      <c r="A535" s="196"/>
      <c r="B535" s="179"/>
      <c r="C535" s="197"/>
      <c r="D535" s="181"/>
      <c r="E535" s="181"/>
      <c r="F535" s="179"/>
      <c r="G535" s="4"/>
      <c r="I535" s="4"/>
      <c r="K535" s="198"/>
      <c r="L535" s="179"/>
      <c r="N535" s="198"/>
      <c r="O535" s="179"/>
      <c r="Q535" s="4"/>
      <c r="S535" s="4"/>
      <c r="U535" s="198"/>
      <c r="V535" s="179"/>
      <c r="X535" s="221"/>
      <c r="Y535" s="222"/>
      <c r="AB535" s="5"/>
    </row>
    <row r="536" spans="1:28" ht="12.75" customHeight="1" x14ac:dyDescent="0.25">
      <c r="A536" s="196"/>
      <c r="B536" s="179"/>
      <c r="C536" s="197"/>
      <c r="D536" s="181"/>
      <c r="E536" s="181"/>
      <c r="F536" s="179"/>
      <c r="G536" s="4"/>
      <c r="I536" s="4"/>
      <c r="K536" s="198"/>
      <c r="L536" s="179"/>
      <c r="N536" s="198"/>
      <c r="O536" s="179"/>
      <c r="Q536" s="4"/>
      <c r="S536" s="4"/>
      <c r="U536" s="198"/>
      <c r="V536" s="179"/>
      <c r="X536" s="221"/>
      <c r="Y536" s="222"/>
      <c r="AB536" s="5"/>
    </row>
    <row r="537" spans="1:28" ht="12.75" customHeight="1" x14ac:dyDescent="0.25">
      <c r="A537" s="196"/>
      <c r="B537" s="179"/>
      <c r="C537" s="197"/>
      <c r="D537" s="181"/>
      <c r="E537" s="181"/>
      <c r="F537" s="179"/>
      <c r="G537" s="4"/>
      <c r="I537" s="4"/>
      <c r="K537" s="198"/>
      <c r="L537" s="179"/>
      <c r="N537" s="198"/>
      <c r="O537" s="179"/>
      <c r="Q537" s="4"/>
      <c r="S537" s="4"/>
      <c r="U537" s="198"/>
      <c r="V537" s="179"/>
      <c r="X537" s="221"/>
      <c r="Y537" s="222"/>
      <c r="AB537" s="5"/>
    </row>
    <row r="538" spans="1:28" ht="12.75" customHeight="1" x14ac:dyDescent="0.25">
      <c r="A538" s="196"/>
      <c r="B538" s="179"/>
      <c r="C538" s="197"/>
      <c r="D538" s="181"/>
      <c r="E538" s="181"/>
      <c r="F538" s="179"/>
      <c r="G538" s="4"/>
      <c r="I538" s="4"/>
      <c r="K538" s="198"/>
      <c r="L538" s="179"/>
      <c r="N538" s="198"/>
      <c r="O538" s="179"/>
      <c r="Q538" s="4"/>
      <c r="S538" s="4"/>
      <c r="U538" s="198"/>
      <c r="V538" s="179"/>
      <c r="X538" s="221"/>
      <c r="Y538" s="222"/>
      <c r="AB538" s="5"/>
    </row>
    <row r="539" spans="1:28" ht="12.75" customHeight="1" x14ac:dyDescent="0.25">
      <c r="A539" s="196"/>
      <c r="B539" s="179"/>
      <c r="C539" s="197"/>
      <c r="D539" s="181"/>
      <c r="E539" s="181"/>
      <c r="F539" s="179"/>
      <c r="G539" s="4"/>
      <c r="I539" s="4"/>
      <c r="K539" s="198"/>
      <c r="L539" s="179"/>
      <c r="N539" s="198"/>
      <c r="O539" s="179"/>
      <c r="Q539" s="4"/>
      <c r="S539" s="4"/>
      <c r="U539" s="198"/>
      <c r="V539" s="179"/>
      <c r="X539" s="221"/>
      <c r="Y539" s="222"/>
      <c r="AB539" s="5"/>
    </row>
    <row r="540" spans="1:28" ht="12.75" customHeight="1" x14ac:dyDescent="0.25">
      <c r="A540" s="196"/>
      <c r="B540" s="179"/>
      <c r="C540" s="197"/>
      <c r="D540" s="181"/>
      <c r="E540" s="181"/>
      <c r="F540" s="179"/>
      <c r="G540" s="4"/>
      <c r="I540" s="4"/>
      <c r="K540" s="198"/>
      <c r="L540" s="179"/>
      <c r="N540" s="198"/>
      <c r="O540" s="179"/>
      <c r="Q540" s="4"/>
      <c r="S540" s="4"/>
      <c r="U540" s="198"/>
      <c r="V540" s="179"/>
      <c r="X540" s="221"/>
      <c r="Y540" s="222"/>
      <c r="AB540" s="5"/>
    </row>
    <row r="541" spans="1:28" ht="12.75" customHeight="1" x14ac:dyDescent="0.25">
      <c r="A541" s="196"/>
      <c r="B541" s="179"/>
      <c r="C541" s="197"/>
      <c r="D541" s="181"/>
      <c r="E541" s="181"/>
      <c r="F541" s="179"/>
      <c r="G541" s="4"/>
      <c r="I541" s="4"/>
      <c r="K541" s="198"/>
      <c r="L541" s="179"/>
      <c r="N541" s="198"/>
      <c r="O541" s="179"/>
      <c r="Q541" s="4"/>
      <c r="S541" s="4"/>
      <c r="U541" s="198"/>
      <c r="V541" s="179"/>
      <c r="X541" s="221"/>
      <c r="Y541" s="222"/>
      <c r="AB541" s="5"/>
    </row>
    <row r="542" spans="1:28" ht="12.75" customHeight="1" x14ac:dyDescent="0.25">
      <c r="A542" s="196"/>
      <c r="B542" s="179"/>
      <c r="C542" s="197"/>
      <c r="D542" s="181"/>
      <c r="E542" s="181"/>
      <c r="F542" s="179"/>
      <c r="G542" s="4"/>
      <c r="I542" s="4"/>
      <c r="K542" s="198"/>
      <c r="L542" s="179"/>
      <c r="N542" s="198"/>
      <c r="O542" s="179"/>
      <c r="Q542" s="4"/>
      <c r="S542" s="4"/>
      <c r="U542" s="198"/>
      <c r="V542" s="179"/>
      <c r="X542" s="221"/>
      <c r="Y542" s="222"/>
      <c r="AB542" s="5"/>
    </row>
    <row r="543" spans="1:28" ht="12.75" customHeight="1" x14ac:dyDescent="0.25">
      <c r="A543" s="196"/>
      <c r="B543" s="179"/>
      <c r="C543" s="197"/>
      <c r="D543" s="181"/>
      <c r="E543" s="181"/>
      <c r="F543" s="179"/>
      <c r="G543" s="4"/>
      <c r="I543" s="4"/>
      <c r="K543" s="198"/>
      <c r="L543" s="179"/>
      <c r="N543" s="198"/>
      <c r="O543" s="179"/>
      <c r="Q543" s="4"/>
      <c r="S543" s="4"/>
      <c r="U543" s="198"/>
      <c r="V543" s="179"/>
      <c r="X543" s="221"/>
      <c r="Y543" s="222"/>
      <c r="AB543" s="5"/>
    </row>
    <row r="544" spans="1:28" ht="12.75" customHeight="1" x14ac:dyDescent="0.25">
      <c r="A544" s="196"/>
      <c r="B544" s="179"/>
      <c r="C544" s="197"/>
      <c r="D544" s="181"/>
      <c r="E544" s="181"/>
      <c r="F544" s="179"/>
      <c r="G544" s="4"/>
      <c r="I544" s="4"/>
      <c r="K544" s="198"/>
      <c r="L544" s="179"/>
      <c r="N544" s="198"/>
      <c r="O544" s="179"/>
      <c r="Q544" s="4"/>
      <c r="S544" s="4"/>
      <c r="U544" s="198"/>
      <c r="V544" s="179"/>
      <c r="X544" s="221"/>
      <c r="Y544" s="222"/>
      <c r="AB544" s="5"/>
    </row>
    <row r="545" spans="1:28" ht="12.75" customHeight="1" x14ac:dyDescent="0.25">
      <c r="A545" s="196"/>
      <c r="B545" s="179"/>
      <c r="C545" s="197"/>
      <c r="D545" s="181"/>
      <c r="E545" s="181"/>
      <c r="F545" s="179"/>
      <c r="G545" s="4"/>
      <c r="I545" s="4"/>
      <c r="K545" s="198"/>
      <c r="L545" s="179"/>
      <c r="N545" s="198"/>
      <c r="O545" s="179"/>
      <c r="Q545" s="4"/>
      <c r="S545" s="4"/>
      <c r="U545" s="198"/>
      <c r="V545" s="179"/>
      <c r="X545" s="221"/>
      <c r="Y545" s="222"/>
      <c r="AB545" s="5"/>
    </row>
    <row r="546" spans="1:28" ht="12.75" customHeight="1" x14ac:dyDescent="0.25">
      <c r="A546" s="196"/>
      <c r="B546" s="179"/>
      <c r="C546" s="197"/>
      <c r="D546" s="181"/>
      <c r="E546" s="181"/>
      <c r="F546" s="179"/>
      <c r="G546" s="4"/>
      <c r="I546" s="4"/>
      <c r="K546" s="198"/>
      <c r="L546" s="179"/>
      <c r="N546" s="198"/>
      <c r="O546" s="179"/>
      <c r="Q546" s="4"/>
      <c r="S546" s="4"/>
      <c r="U546" s="198"/>
      <c r="V546" s="179"/>
      <c r="X546" s="221"/>
      <c r="Y546" s="222"/>
      <c r="AB546" s="5"/>
    </row>
    <row r="547" spans="1:28" ht="12.75" customHeight="1" x14ac:dyDescent="0.25">
      <c r="A547" s="196"/>
      <c r="B547" s="179"/>
      <c r="C547" s="197"/>
      <c r="D547" s="181"/>
      <c r="E547" s="181"/>
      <c r="F547" s="179"/>
      <c r="G547" s="4"/>
      <c r="I547" s="4"/>
      <c r="K547" s="198"/>
      <c r="L547" s="179"/>
      <c r="N547" s="198"/>
      <c r="O547" s="179"/>
      <c r="Q547" s="4"/>
      <c r="S547" s="4"/>
      <c r="U547" s="198"/>
      <c r="V547" s="179"/>
      <c r="X547" s="221"/>
      <c r="Y547" s="222"/>
      <c r="AB547" s="5"/>
    </row>
    <row r="548" spans="1:28" ht="12.75" customHeight="1" x14ac:dyDescent="0.25">
      <c r="A548" s="196"/>
      <c r="B548" s="179"/>
      <c r="C548" s="197"/>
      <c r="D548" s="181"/>
      <c r="E548" s="181"/>
      <c r="F548" s="179"/>
      <c r="G548" s="4"/>
      <c r="I548" s="4"/>
      <c r="K548" s="198"/>
      <c r="L548" s="179"/>
      <c r="N548" s="198"/>
      <c r="O548" s="179"/>
      <c r="Q548" s="4"/>
      <c r="S548" s="4"/>
      <c r="U548" s="198"/>
      <c r="V548" s="179"/>
      <c r="X548" s="221"/>
      <c r="Y548" s="222"/>
      <c r="AB548" s="5"/>
    </row>
    <row r="549" spans="1:28" ht="12.75" customHeight="1" x14ac:dyDescent="0.25">
      <c r="A549" s="196"/>
      <c r="B549" s="179"/>
      <c r="C549" s="197"/>
      <c r="D549" s="181"/>
      <c r="E549" s="181"/>
      <c r="F549" s="179"/>
      <c r="G549" s="4"/>
      <c r="I549" s="4"/>
      <c r="K549" s="198"/>
      <c r="L549" s="179"/>
      <c r="N549" s="198"/>
      <c r="O549" s="179"/>
      <c r="Q549" s="4"/>
      <c r="S549" s="4"/>
      <c r="U549" s="198"/>
      <c r="V549" s="179"/>
      <c r="X549" s="221"/>
      <c r="Y549" s="222"/>
      <c r="AB549" s="5"/>
    </row>
    <row r="550" spans="1:28" ht="12.75" customHeight="1" x14ac:dyDescent="0.25">
      <c r="A550" s="196"/>
      <c r="B550" s="179"/>
      <c r="C550" s="197"/>
      <c r="D550" s="181"/>
      <c r="E550" s="181"/>
      <c r="F550" s="179"/>
      <c r="G550" s="4"/>
      <c r="I550" s="4"/>
      <c r="K550" s="198"/>
      <c r="L550" s="179"/>
      <c r="N550" s="198"/>
      <c r="O550" s="179"/>
      <c r="Q550" s="4"/>
      <c r="S550" s="4"/>
      <c r="U550" s="198"/>
      <c r="V550" s="179"/>
      <c r="X550" s="221"/>
      <c r="Y550" s="222"/>
      <c r="AB550" s="5"/>
    </row>
    <row r="551" spans="1:28" ht="12.75" customHeight="1" x14ac:dyDescent="0.25">
      <c r="A551" s="196"/>
      <c r="B551" s="179"/>
      <c r="C551" s="197"/>
      <c r="D551" s="181"/>
      <c r="E551" s="181"/>
      <c r="F551" s="179"/>
      <c r="G551" s="4"/>
      <c r="I551" s="4"/>
      <c r="K551" s="198"/>
      <c r="L551" s="179"/>
      <c r="N551" s="198"/>
      <c r="O551" s="179"/>
      <c r="Q551" s="4"/>
      <c r="S551" s="4"/>
      <c r="U551" s="198"/>
      <c r="V551" s="179"/>
      <c r="X551" s="221"/>
      <c r="Y551" s="222"/>
      <c r="AB551" s="5"/>
    </row>
    <row r="552" spans="1:28" ht="12.75" customHeight="1" x14ac:dyDescent="0.25">
      <c r="A552" s="196"/>
      <c r="B552" s="179"/>
      <c r="C552" s="197"/>
      <c r="D552" s="181"/>
      <c r="E552" s="181"/>
      <c r="F552" s="179"/>
      <c r="G552" s="4"/>
      <c r="I552" s="4"/>
      <c r="K552" s="198"/>
      <c r="L552" s="179"/>
      <c r="N552" s="198"/>
      <c r="O552" s="179"/>
      <c r="Q552" s="4"/>
      <c r="S552" s="4"/>
      <c r="U552" s="198"/>
      <c r="V552" s="179"/>
      <c r="X552" s="221"/>
      <c r="Y552" s="222"/>
      <c r="AB552" s="5"/>
    </row>
    <row r="553" spans="1:28" ht="12.75" customHeight="1" x14ac:dyDescent="0.25">
      <c r="A553" s="196"/>
      <c r="B553" s="179"/>
      <c r="C553" s="197"/>
      <c r="D553" s="181"/>
      <c r="E553" s="181"/>
      <c r="F553" s="179"/>
      <c r="G553" s="4"/>
      <c r="I553" s="4"/>
      <c r="K553" s="198"/>
      <c r="L553" s="179"/>
      <c r="N553" s="198"/>
      <c r="O553" s="179"/>
      <c r="Q553" s="4"/>
      <c r="S553" s="4"/>
      <c r="U553" s="198"/>
      <c r="V553" s="179"/>
      <c r="X553" s="221"/>
      <c r="Y553" s="222"/>
      <c r="AB553" s="5"/>
    </row>
    <row r="554" spans="1:28" ht="12.75" customHeight="1" x14ac:dyDescent="0.25">
      <c r="A554" s="196"/>
      <c r="B554" s="179"/>
      <c r="C554" s="197"/>
      <c r="D554" s="181"/>
      <c r="E554" s="181"/>
      <c r="F554" s="179"/>
      <c r="G554" s="4"/>
      <c r="I554" s="4"/>
      <c r="K554" s="198"/>
      <c r="L554" s="179"/>
      <c r="N554" s="198"/>
      <c r="O554" s="179"/>
      <c r="Q554" s="4"/>
      <c r="S554" s="4"/>
      <c r="U554" s="198"/>
      <c r="V554" s="179"/>
      <c r="X554" s="221"/>
      <c r="Y554" s="222"/>
      <c r="AB554" s="5"/>
    </row>
    <row r="555" spans="1:28" ht="12.75" customHeight="1" x14ac:dyDescent="0.25">
      <c r="A555" s="196"/>
      <c r="B555" s="179"/>
      <c r="C555" s="197"/>
      <c r="D555" s="181"/>
      <c r="E555" s="181"/>
      <c r="F555" s="179"/>
      <c r="G555" s="4"/>
      <c r="I555" s="4"/>
      <c r="K555" s="198"/>
      <c r="L555" s="179"/>
      <c r="N555" s="198"/>
      <c r="O555" s="179"/>
      <c r="Q555" s="4"/>
      <c r="S555" s="4"/>
      <c r="U555" s="198"/>
      <c r="V555" s="179"/>
      <c r="X555" s="221"/>
      <c r="Y555" s="222"/>
      <c r="AB555" s="5"/>
    </row>
    <row r="556" spans="1:28" ht="12.75" customHeight="1" x14ac:dyDescent="0.25">
      <c r="A556" s="196"/>
      <c r="B556" s="179"/>
      <c r="C556" s="197"/>
      <c r="D556" s="181"/>
      <c r="E556" s="181"/>
      <c r="F556" s="179"/>
      <c r="G556" s="4"/>
      <c r="I556" s="4"/>
      <c r="K556" s="198"/>
      <c r="L556" s="179"/>
      <c r="N556" s="198"/>
      <c r="O556" s="179"/>
      <c r="Q556" s="4"/>
      <c r="S556" s="4"/>
      <c r="U556" s="198"/>
      <c r="V556" s="179"/>
      <c r="X556" s="221"/>
      <c r="Y556" s="222"/>
      <c r="AB556" s="5"/>
    </row>
    <row r="557" spans="1:28" ht="12.75" customHeight="1" x14ac:dyDescent="0.25">
      <c r="A557" s="196"/>
      <c r="B557" s="179"/>
      <c r="C557" s="197"/>
      <c r="D557" s="181"/>
      <c r="E557" s="181"/>
      <c r="F557" s="179"/>
      <c r="G557" s="4"/>
      <c r="I557" s="4"/>
      <c r="K557" s="198"/>
      <c r="L557" s="179"/>
      <c r="N557" s="198"/>
      <c r="O557" s="179"/>
      <c r="Q557" s="4"/>
      <c r="S557" s="4"/>
      <c r="U557" s="198"/>
      <c r="V557" s="179"/>
      <c r="X557" s="221"/>
      <c r="Y557" s="222"/>
      <c r="AB557" s="5"/>
    </row>
    <row r="558" spans="1:28" ht="12.75" customHeight="1" x14ac:dyDescent="0.25">
      <c r="A558" s="196"/>
      <c r="B558" s="179"/>
      <c r="C558" s="197"/>
      <c r="D558" s="181"/>
      <c r="E558" s="181"/>
      <c r="F558" s="179"/>
      <c r="G558" s="4"/>
      <c r="I558" s="4"/>
      <c r="K558" s="198"/>
      <c r="L558" s="179"/>
      <c r="N558" s="198"/>
      <c r="O558" s="179"/>
      <c r="Q558" s="4"/>
      <c r="S558" s="4"/>
      <c r="U558" s="198"/>
      <c r="V558" s="179"/>
      <c r="X558" s="221"/>
      <c r="Y558" s="222"/>
      <c r="AB558" s="5"/>
    </row>
    <row r="559" spans="1:28" ht="12.75" customHeight="1" x14ac:dyDescent="0.25">
      <c r="A559" s="196"/>
      <c r="B559" s="179"/>
      <c r="C559" s="197"/>
      <c r="D559" s="181"/>
      <c r="E559" s="181"/>
      <c r="F559" s="179"/>
      <c r="G559" s="4"/>
      <c r="I559" s="4"/>
      <c r="K559" s="198"/>
      <c r="L559" s="179"/>
      <c r="N559" s="198"/>
      <c r="O559" s="179"/>
      <c r="Q559" s="4"/>
      <c r="S559" s="4"/>
      <c r="U559" s="198"/>
      <c r="V559" s="179"/>
      <c r="X559" s="221"/>
      <c r="Y559" s="222"/>
      <c r="AB559" s="5"/>
    </row>
    <row r="560" spans="1:28" ht="12.75" customHeight="1" x14ac:dyDescent="0.25">
      <c r="A560" s="196"/>
      <c r="B560" s="179"/>
      <c r="C560" s="197"/>
      <c r="D560" s="181"/>
      <c r="E560" s="181"/>
      <c r="F560" s="179"/>
      <c r="G560" s="4"/>
      <c r="I560" s="4"/>
      <c r="K560" s="198"/>
      <c r="L560" s="179"/>
      <c r="N560" s="198"/>
      <c r="O560" s="179"/>
      <c r="Q560" s="4"/>
      <c r="S560" s="4"/>
      <c r="U560" s="198"/>
      <c r="V560" s="179"/>
      <c r="X560" s="221"/>
      <c r="Y560" s="222"/>
      <c r="AB560" s="5"/>
    </row>
    <row r="561" spans="1:28" ht="12.75" customHeight="1" x14ac:dyDescent="0.25">
      <c r="A561" s="13"/>
      <c r="B561" s="16"/>
      <c r="C561" s="14"/>
      <c r="D561" s="14"/>
      <c r="E561" s="14"/>
      <c r="F561" s="9"/>
      <c r="G561" s="4"/>
      <c r="I561" s="4"/>
      <c r="K561" s="6"/>
      <c r="L561" s="4"/>
      <c r="N561" s="6"/>
      <c r="O561" s="4"/>
      <c r="Q561" s="4"/>
      <c r="S561" s="4"/>
      <c r="U561" s="6"/>
      <c r="V561" s="4"/>
      <c r="X561" s="233"/>
      <c r="Y561" s="235"/>
      <c r="AB561" s="5"/>
    </row>
    <row r="562" spans="1:28" ht="12.75" customHeight="1" x14ac:dyDescent="0.25">
      <c r="A562" s="196"/>
      <c r="B562" s="179"/>
      <c r="C562" s="197"/>
      <c r="D562" s="181"/>
      <c r="E562" s="181"/>
      <c r="F562" s="179"/>
      <c r="G562" s="4"/>
      <c r="I562" s="4"/>
      <c r="K562" s="198"/>
      <c r="L562" s="179"/>
      <c r="N562" s="198"/>
      <c r="O562" s="179"/>
      <c r="Q562" s="4"/>
      <c r="S562" s="4"/>
      <c r="U562" s="198"/>
      <c r="V562" s="179"/>
      <c r="X562" s="221"/>
      <c r="Y562" s="222"/>
      <c r="AB562" s="5"/>
    </row>
    <row r="563" spans="1:28" ht="12.75" customHeight="1" x14ac:dyDescent="0.25">
      <c r="A563" s="196"/>
      <c r="B563" s="179"/>
      <c r="C563" s="197"/>
      <c r="D563" s="181"/>
      <c r="E563" s="181"/>
      <c r="F563" s="179"/>
      <c r="G563" s="4"/>
      <c r="I563" s="4"/>
      <c r="K563" s="198"/>
      <c r="L563" s="179"/>
      <c r="N563" s="198"/>
      <c r="O563" s="179"/>
      <c r="Q563" s="4"/>
      <c r="S563" s="4"/>
      <c r="U563" s="198"/>
      <c r="V563" s="179"/>
      <c r="X563" s="221"/>
      <c r="Y563" s="222"/>
      <c r="AB563" s="5"/>
    </row>
    <row r="564" spans="1:28" ht="12.75" customHeight="1" x14ac:dyDescent="0.25">
      <c r="A564" s="196"/>
      <c r="B564" s="179"/>
      <c r="C564" s="197"/>
      <c r="D564" s="181"/>
      <c r="E564" s="181"/>
      <c r="F564" s="179"/>
      <c r="G564" s="4"/>
      <c r="I564" s="4"/>
      <c r="K564" s="198"/>
      <c r="L564" s="179"/>
      <c r="N564" s="198"/>
      <c r="O564" s="179"/>
      <c r="Q564" s="4"/>
      <c r="S564" s="4"/>
      <c r="U564" s="198"/>
      <c r="V564" s="179"/>
      <c r="X564" s="221"/>
      <c r="Y564" s="222"/>
      <c r="AB564" s="5"/>
    </row>
    <row r="565" spans="1:28" ht="12.75" customHeight="1" x14ac:dyDescent="0.25">
      <c r="A565" s="196"/>
      <c r="B565" s="179"/>
      <c r="C565" s="197"/>
      <c r="D565" s="181"/>
      <c r="E565" s="181"/>
      <c r="F565" s="179"/>
      <c r="G565" s="4"/>
      <c r="I565" s="4"/>
      <c r="K565" s="198"/>
      <c r="L565" s="179"/>
      <c r="N565" s="198"/>
      <c r="O565" s="179"/>
      <c r="Q565" s="4"/>
      <c r="S565" s="4"/>
      <c r="U565" s="198"/>
      <c r="V565" s="179"/>
      <c r="X565" s="221"/>
      <c r="Y565" s="222"/>
      <c r="AB565" s="5"/>
    </row>
    <row r="566" spans="1:28" ht="12.75" customHeight="1" x14ac:dyDescent="0.25">
      <c r="A566" s="196"/>
      <c r="B566" s="179"/>
      <c r="C566" s="197"/>
      <c r="D566" s="181"/>
      <c r="E566" s="181"/>
      <c r="F566" s="179"/>
      <c r="G566" s="4"/>
      <c r="I566" s="4"/>
      <c r="K566" s="198"/>
      <c r="L566" s="179"/>
      <c r="N566" s="198"/>
      <c r="O566" s="179"/>
      <c r="Q566" s="4"/>
      <c r="S566" s="4"/>
      <c r="U566" s="198"/>
      <c r="V566" s="179"/>
      <c r="X566" s="221"/>
      <c r="Y566" s="222"/>
      <c r="AB566" s="5"/>
    </row>
    <row r="567" spans="1:28" ht="12.75" customHeight="1" x14ac:dyDescent="0.25">
      <c r="A567" s="8"/>
      <c r="B567" s="7"/>
      <c r="C567" s="9"/>
      <c r="D567" s="10"/>
      <c r="E567" s="10"/>
      <c r="F567" s="7"/>
      <c r="G567" s="4"/>
      <c r="I567" s="4"/>
      <c r="K567" s="4"/>
      <c r="L567" s="7"/>
      <c r="N567" s="4"/>
      <c r="O567" s="7"/>
      <c r="Q567" s="4"/>
      <c r="S567" s="4"/>
      <c r="U567" s="4"/>
      <c r="V567" s="7"/>
      <c r="X567" s="235"/>
      <c r="Y567" s="234"/>
      <c r="AB567" s="5"/>
    </row>
    <row r="568" spans="1:28" ht="12.75" customHeight="1" x14ac:dyDescent="0.25">
      <c r="A568" s="196"/>
      <c r="B568" s="179"/>
      <c r="C568" s="197"/>
      <c r="D568" s="181"/>
      <c r="E568" s="181"/>
      <c r="F568" s="179"/>
      <c r="G568" s="4"/>
      <c r="I568" s="4"/>
      <c r="K568" s="198"/>
      <c r="L568" s="179"/>
      <c r="N568" s="198"/>
      <c r="O568" s="179"/>
      <c r="Q568" s="4"/>
      <c r="S568" s="4"/>
      <c r="U568" s="198"/>
      <c r="V568" s="179"/>
      <c r="X568" s="221"/>
      <c r="Y568" s="222"/>
      <c r="AB568" s="5"/>
    </row>
    <row r="569" spans="1:28" ht="12.75" customHeight="1" x14ac:dyDescent="0.25">
      <c r="A569" s="196"/>
      <c r="B569" s="179"/>
      <c r="C569" s="197"/>
      <c r="D569" s="181"/>
      <c r="E569" s="181"/>
      <c r="F569" s="179"/>
      <c r="G569" s="4"/>
      <c r="I569" s="4"/>
      <c r="K569" s="198"/>
      <c r="L569" s="179"/>
      <c r="N569" s="198"/>
      <c r="O569" s="179"/>
      <c r="Q569" s="4"/>
      <c r="S569" s="4"/>
      <c r="U569" s="198"/>
      <c r="V569" s="179"/>
      <c r="X569" s="221"/>
      <c r="Y569" s="222"/>
      <c r="AB569" s="5"/>
    </row>
    <row r="570" spans="1:28" ht="12.75" customHeight="1" x14ac:dyDescent="0.25">
      <c r="A570" s="196"/>
      <c r="B570" s="179"/>
      <c r="C570" s="197"/>
      <c r="D570" s="181"/>
      <c r="E570" s="181"/>
      <c r="F570" s="179"/>
      <c r="G570" s="4"/>
      <c r="I570" s="4"/>
      <c r="K570" s="198"/>
      <c r="L570" s="179"/>
      <c r="N570" s="198"/>
      <c r="O570" s="179"/>
      <c r="Q570" s="4"/>
      <c r="S570" s="4"/>
      <c r="U570" s="198"/>
      <c r="V570" s="179"/>
      <c r="X570" s="221"/>
      <c r="Y570" s="222"/>
      <c r="AB570" s="5"/>
    </row>
    <row r="571" spans="1:28" ht="12.75" customHeight="1" x14ac:dyDescent="0.25">
      <c r="A571" s="196"/>
      <c r="B571" s="179"/>
      <c r="C571" s="197"/>
      <c r="D571" s="181"/>
      <c r="E571" s="181"/>
      <c r="F571" s="179"/>
      <c r="G571" s="4"/>
      <c r="I571" s="4"/>
      <c r="K571" s="198"/>
      <c r="L571" s="179"/>
      <c r="N571" s="198"/>
      <c r="O571" s="179"/>
      <c r="Q571" s="4"/>
      <c r="S571" s="4"/>
      <c r="U571" s="198"/>
      <c r="V571" s="179"/>
      <c r="X571" s="221"/>
      <c r="Y571" s="222"/>
      <c r="AB571" s="5"/>
    </row>
    <row r="572" spans="1:28" ht="12.75" customHeight="1" x14ac:dyDescent="0.25">
      <c r="A572" s="196"/>
      <c r="B572" s="179"/>
      <c r="C572" s="197"/>
      <c r="D572" s="181"/>
      <c r="E572" s="181"/>
      <c r="F572" s="179"/>
      <c r="G572" s="4"/>
      <c r="I572" s="4"/>
      <c r="K572" s="198"/>
      <c r="L572" s="179"/>
      <c r="N572" s="198"/>
      <c r="O572" s="179"/>
      <c r="Q572" s="4"/>
      <c r="S572" s="4"/>
      <c r="U572" s="198"/>
      <c r="V572" s="179"/>
      <c r="X572" s="221"/>
      <c r="Y572" s="222"/>
      <c r="AB572" s="5"/>
    </row>
    <row r="573" spans="1:28" ht="12.75" customHeight="1" x14ac:dyDescent="0.25">
      <c r="A573" s="196"/>
      <c r="B573" s="179"/>
      <c r="C573" s="197"/>
      <c r="D573" s="181"/>
      <c r="E573" s="181"/>
      <c r="F573" s="179"/>
      <c r="G573" s="4"/>
      <c r="I573" s="4"/>
      <c r="K573" s="198"/>
      <c r="L573" s="179"/>
      <c r="N573" s="198"/>
      <c r="O573" s="179"/>
      <c r="Q573" s="4"/>
      <c r="S573" s="4"/>
      <c r="U573" s="198"/>
      <c r="V573" s="179"/>
      <c r="X573" s="221"/>
      <c r="Y573" s="222"/>
      <c r="AB573" s="5"/>
    </row>
    <row r="574" spans="1:28" ht="12.75" customHeight="1" x14ac:dyDescent="0.25">
      <c r="A574" s="196"/>
      <c r="B574" s="179"/>
      <c r="C574" s="197"/>
      <c r="D574" s="181"/>
      <c r="E574" s="181"/>
      <c r="F574" s="179"/>
      <c r="G574" s="4"/>
      <c r="I574" s="4"/>
      <c r="K574" s="198"/>
      <c r="L574" s="179"/>
      <c r="N574" s="198"/>
      <c r="O574" s="179"/>
      <c r="Q574" s="4"/>
      <c r="S574" s="4"/>
      <c r="U574" s="198"/>
      <c r="V574" s="179"/>
      <c r="X574" s="221"/>
      <c r="Y574" s="222"/>
      <c r="AB574" s="5"/>
    </row>
    <row r="575" spans="1:28" ht="12.75" customHeight="1" x14ac:dyDescent="0.25">
      <c r="A575" s="196"/>
      <c r="B575" s="179"/>
      <c r="C575" s="197"/>
      <c r="D575" s="181"/>
      <c r="E575" s="181"/>
      <c r="F575" s="179"/>
      <c r="G575" s="4"/>
      <c r="I575" s="4"/>
      <c r="K575" s="198"/>
      <c r="L575" s="179"/>
      <c r="N575" s="198"/>
      <c r="O575" s="179"/>
      <c r="Q575" s="4"/>
      <c r="S575" s="4"/>
      <c r="U575" s="198"/>
      <c r="V575" s="179"/>
      <c r="X575" s="221"/>
      <c r="Y575" s="222"/>
      <c r="AB575" s="5"/>
    </row>
    <row r="576" spans="1:28" ht="12.75" customHeight="1" x14ac:dyDescent="0.25">
      <c r="A576" s="196"/>
      <c r="B576" s="179"/>
      <c r="C576" s="197"/>
      <c r="D576" s="181"/>
      <c r="E576" s="181"/>
      <c r="F576" s="179"/>
      <c r="G576" s="4"/>
      <c r="I576" s="4"/>
      <c r="K576" s="198"/>
      <c r="L576" s="179"/>
      <c r="N576" s="198"/>
      <c r="O576" s="179"/>
      <c r="Q576" s="4"/>
      <c r="S576" s="4"/>
      <c r="U576" s="198"/>
      <c r="V576" s="179"/>
      <c r="X576" s="221"/>
      <c r="Y576" s="222"/>
      <c r="AB576" s="5"/>
    </row>
    <row r="577" spans="1:28" ht="12.75" customHeight="1" x14ac:dyDescent="0.25">
      <c r="A577" s="196"/>
      <c r="B577" s="179"/>
      <c r="C577" s="197"/>
      <c r="D577" s="181"/>
      <c r="E577" s="181"/>
      <c r="F577" s="179"/>
      <c r="G577" s="4"/>
      <c r="I577" s="4"/>
      <c r="K577" s="198"/>
      <c r="L577" s="179"/>
      <c r="N577" s="198"/>
      <c r="O577" s="179"/>
      <c r="Q577" s="4"/>
      <c r="S577" s="4"/>
      <c r="U577" s="198"/>
      <c r="V577" s="179"/>
      <c r="X577" s="221"/>
      <c r="Y577" s="222"/>
      <c r="AB577" s="5"/>
    </row>
    <row r="578" spans="1:28" ht="12.75" customHeight="1" x14ac:dyDescent="0.25">
      <c r="A578" s="196"/>
      <c r="B578" s="179"/>
      <c r="C578" s="197"/>
      <c r="D578" s="181"/>
      <c r="E578" s="181"/>
      <c r="F578" s="179"/>
      <c r="G578" s="4"/>
      <c r="I578" s="4"/>
      <c r="K578" s="198"/>
      <c r="L578" s="179"/>
      <c r="N578" s="198"/>
      <c r="O578" s="179"/>
      <c r="Q578" s="4"/>
      <c r="S578" s="4"/>
      <c r="U578" s="198"/>
      <c r="V578" s="179"/>
      <c r="X578" s="221"/>
      <c r="Y578" s="222"/>
      <c r="AB578" s="5"/>
    </row>
    <row r="579" spans="1:28" ht="12.75" customHeight="1" x14ac:dyDescent="0.25">
      <c r="A579" s="196"/>
      <c r="B579" s="179"/>
      <c r="C579" s="197"/>
      <c r="D579" s="181"/>
      <c r="E579" s="181"/>
      <c r="F579" s="179"/>
      <c r="G579" s="4"/>
      <c r="I579" s="4"/>
      <c r="K579" s="198"/>
      <c r="L579" s="179"/>
      <c r="N579" s="198"/>
      <c r="O579" s="179"/>
      <c r="Q579" s="4"/>
      <c r="S579" s="4"/>
      <c r="U579" s="198"/>
      <c r="V579" s="179"/>
      <c r="X579" s="221"/>
      <c r="Y579" s="222"/>
      <c r="AB579" s="5"/>
    </row>
    <row r="580" spans="1:28" ht="12.75" customHeight="1" x14ac:dyDescent="0.25">
      <c r="A580" s="196"/>
      <c r="B580" s="179"/>
      <c r="C580" s="197"/>
      <c r="D580" s="181"/>
      <c r="E580" s="181"/>
      <c r="F580" s="179"/>
      <c r="G580" s="4"/>
      <c r="I580" s="4"/>
      <c r="K580" s="198"/>
      <c r="L580" s="179"/>
      <c r="N580" s="198"/>
      <c r="O580" s="179"/>
      <c r="Q580" s="4"/>
      <c r="S580" s="4"/>
      <c r="U580" s="198"/>
      <c r="V580" s="179"/>
      <c r="X580" s="221"/>
      <c r="Y580" s="222"/>
      <c r="AB580" s="5"/>
    </row>
    <row r="581" spans="1:28" ht="12.75" customHeight="1" x14ac:dyDescent="0.25">
      <c r="A581" s="196"/>
      <c r="B581" s="179"/>
      <c r="C581" s="197"/>
      <c r="D581" s="181"/>
      <c r="E581" s="181"/>
      <c r="F581" s="179"/>
      <c r="G581" s="4"/>
      <c r="I581" s="4"/>
      <c r="K581" s="198"/>
      <c r="L581" s="179"/>
      <c r="N581" s="198"/>
      <c r="O581" s="179"/>
      <c r="Q581" s="4"/>
      <c r="S581" s="4"/>
      <c r="U581" s="198"/>
      <c r="V581" s="179"/>
      <c r="X581" s="221"/>
      <c r="Y581" s="222"/>
      <c r="AB581" s="5"/>
    </row>
    <row r="582" spans="1:28" ht="12.75" customHeight="1" x14ac:dyDescent="0.25">
      <c r="A582" s="196"/>
      <c r="B582" s="179"/>
      <c r="C582" s="197"/>
      <c r="D582" s="181"/>
      <c r="E582" s="181"/>
      <c r="F582" s="179"/>
      <c r="G582" s="4"/>
      <c r="I582" s="4"/>
      <c r="K582" s="198"/>
      <c r="L582" s="179"/>
      <c r="N582" s="198"/>
      <c r="O582" s="179"/>
      <c r="Q582" s="4"/>
      <c r="S582" s="4"/>
      <c r="U582" s="198"/>
      <c r="V582" s="179"/>
      <c r="X582" s="221"/>
      <c r="Y582" s="222"/>
      <c r="AB582" s="5"/>
    </row>
    <row r="583" spans="1:28" ht="12.75" customHeight="1" x14ac:dyDescent="0.25">
      <c r="A583" s="205"/>
      <c r="B583" s="206"/>
      <c r="C583" s="207"/>
      <c r="D583" s="208"/>
      <c r="E583" s="208"/>
      <c r="F583" s="209"/>
      <c r="G583" s="4"/>
      <c r="I583" s="4"/>
      <c r="K583" s="176"/>
      <c r="L583" s="177"/>
      <c r="N583" s="176"/>
      <c r="O583" s="177"/>
      <c r="Q583" s="4"/>
      <c r="S583" s="4"/>
      <c r="U583" s="176"/>
      <c r="V583" s="177"/>
      <c r="X583" s="236"/>
      <c r="Y583" s="237"/>
      <c r="AB583" s="5"/>
    </row>
    <row r="584" spans="1:28" ht="12.75" customHeight="1" x14ac:dyDescent="0.25">
      <c r="A584" s="196"/>
      <c r="B584" s="179"/>
      <c r="C584" s="197"/>
      <c r="D584" s="181"/>
      <c r="E584" s="181"/>
      <c r="F584" s="179"/>
      <c r="G584" s="4"/>
      <c r="I584" s="4"/>
      <c r="K584" s="198"/>
      <c r="L584" s="179"/>
      <c r="N584" s="198"/>
      <c r="O584" s="179"/>
      <c r="Q584" s="4"/>
      <c r="S584" s="4"/>
      <c r="U584" s="198"/>
      <c r="V584" s="179"/>
      <c r="X584" s="221"/>
      <c r="Y584" s="222"/>
      <c r="AB584" s="5"/>
    </row>
    <row r="585" spans="1:28" ht="12.75" customHeight="1" x14ac:dyDescent="0.25">
      <c r="A585" s="196"/>
      <c r="B585" s="179"/>
      <c r="C585" s="197"/>
      <c r="D585" s="181"/>
      <c r="E585" s="181"/>
      <c r="F585" s="179"/>
      <c r="G585" s="4"/>
      <c r="I585" s="4"/>
      <c r="K585" s="198"/>
      <c r="L585" s="179"/>
      <c r="N585" s="198"/>
      <c r="O585" s="179"/>
      <c r="Q585" s="4"/>
      <c r="S585" s="4"/>
      <c r="U585" s="198"/>
      <c r="V585" s="179"/>
      <c r="X585" s="221"/>
      <c r="Y585" s="222"/>
      <c r="AB585" s="5"/>
    </row>
    <row r="586" spans="1:28" ht="12.75" customHeight="1" x14ac:dyDescent="0.25">
      <c r="A586" s="196"/>
      <c r="B586" s="179"/>
      <c r="C586" s="197"/>
      <c r="D586" s="181"/>
      <c r="E586" s="181"/>
      <c r="F586" s="179"/>
      <c r="G586" s="4"/>
      <c r="I586" s="4"/>
      <c r="K586" s="198"/>
      <c r="L586" s="179"/>
      <c r="N586" s="198"/>
      <c r="O586" s="179"/>
      <c r="Q586" s="4"/>
      <c r="S586" s="4"/>
      <c r="U586" s="198"/>
      <c r="V586" s="179"/>
      <c r="X586" s="221"/>
      <c r="Y586" s="222"/>
      <c r="AB586" s="5"/>
    </row>
    <row r="587" spans="1:28" ht="12.75" customHeight="1" x14ac:dyDescent="0.25">
      <c r="A587" s="196"/>
      <c r="B587" s="179"/>
      <c r="C587" s="197"/>
      <c r="D587" s="181"/>
      <c r="E587" s="181"/>
      <c r="F587" s="179"/>
      <c r="G587" s="4"/>
      <c r="I587" s="4"/>
      <c r="K587" s="198"/>
      <c r="L587" s="179"/>
      <c r="N587" s="198"/>
      <c r="O587" s="179"/>
      <c r="Q587" s="4"/>
      <c r="S587" s="4"/>
      <c r="U587" s="198"/>
      <c r="V587" s="179"/>
      <c r="X587" s="221"/>
      <c r="Y587" s="222"/>
      <c r="AB587" s="5"/>
    </row>
    <row r="588" spans="1:28" ht="12.75" customHeight="1" x14ac:dyDescent="0.25">
      <c r="A588" s="196"/>
      <c r="B588" s="179"/>
      <c r="C588" s="197"/>
      <c r="D588" s="181"/>
      <c r="E588" s="181"/>
      <c r="F588" s="179"/>
      <c r="G588" s="4"/>
      <c r="I588" s="4"/>
      <c r="K588" s="198"/>
      <c r="L588" s="179"/>
      <c r="N588" s="198"/>
      <c r="O588" s="179"/>
      <c r="Q588" s="4"/>
      <c r="S588" s="4"/>
      <c r="U588" s="198"/>
      <c r="V588" s="179"/>
      <c r="X588" s="221"/>
      <c r="Y588" s="222"/>
      <c r="AB588" s="5"/>
    </row>
    <row r="589" spans="1:28" ht="12.75" customHeight="1" x14ac:dyDescent="0.25">
      <c r="A589" s="196"/>
      <c r="B589" s="179"/>
      <c r="C589" s="197"/>
      <c r="D589" s="181"/>
      <c r="E589" s="181"/>
      <c r="F589" s="179"/>
      <c r="G589" s="4"/>
      <c r="I589" s="4"/>
      <c r="K589" s="198"/>
      <c r="L589" s="179"/>
      <c r="N589" s="198"/>
      <c r="O589" s="179"/>
      <c r="Q589" s="4"/>
      <c r="S589" s="4"/>
      <c r="U589" s="198"/>
      <c r="V589" s="179"/>
      <c r="X589" s="221"/>
      <c r="Y589" s="222"/>
      <c r="AB589" s="5"/>
    </row>
    <row r="590" spans="1:28" ht="12.75" customHeight="1" x14ac:dyDescent="0.25">
      <c r="A590" s="196"/>
      <c r="B590" s="179"/>
      <c r="C590" s="197"/>
      <c r="D590" s="181"/>
      <c r="E590" s="181"/>
      <c r="F590" s="179"/>
      <c r="G590" s="4"/>
      <c r="I590" s="4"/>
      <c r="K590" s="198"/>
      <c r="L590" s="179"/>
      <c r="N590" s="198"/>
      <c r="O590" s="179"/>
      <c r="Q590" s="4"/>
      <c r="S590" s="4"/>
      <c r="U590" s="198"/>
      <c r="V590" s="179"/>
      <c r="X590" s="221"/>
      <c r="Y590" s="222"/>
      <c r="AB590" s="5"/>
    </row>
    <row r="591" spans="1:28" ht="12.75" customHeight="1" x14ac:dyDescent="0.25">
      <c r="A591" s="196"/>
      <c r="B591" s="179"/>
      <c r="C591" s="197"/>
      <c r="D591" s="181"/>
      <c r="E591" s="181"/>
      <c r="F591" s="179"/>
      <c r="G591" s="4"/>
      <c r="I591" s="4"/>
      <c r="K591" s="198"/>
      <c r="L591" s="179"/>
      <c r="N591" s="198"/>
      <c r="O591" s="179"/>
      <c r="Q591" s="4"/>
      <c r="S591" s="4"/>
      <c r="U591" s="198"/>
      <c r="V591" s="179"/>
      <c r="X591" s="221"/>
      <c r="Y591" s="222"/>
      <c r="AB591" s="5"/>
    </row>
    <row r="592" spans="1:28" ht="12.75" customHeight="1" x14ac:dyDescent="0.25">
      <c r="A592" s="196"/>
      <c r="B592" s="179"/>
      <c r="C592" s="197"/>
      <c r="D592" s="181"/>
      <c r="E592" s="181"/>
      <c r="F592" s="179"/>
      <c r="G592" s="4"/>
      <c r="I592" s="4"/>
      <c r="K592" s="198"/>
      <c r="L592" s="179"/>
      <c r="N592" s="198"/>
      <c r="O592" s="179"/>
      <c r="Q592" s="4"/>
      <c r="S592" s="4"/>
      <c r="U592" s="198"/>
      <c r="V592" s="179"/>
      <c r="X592" s="221"/>
      <c r="Y592" s="222"/>
      <c r="AB592" s="5"/>
    </row>
    <row r="593" spans="1:28" ht="12.75" customHeight="1" x14ac:dyDescent="0.25">
      <c r="A593" s="196"/>
      <c r="B593" s="179"/>
      <c r="C593" s="197"/>
      <c r="D593" s="181"/>
      <c r="E593" s="181"/>
      <c r="F593" s="179"/>
      <c r="G593" s="4"/>
      <c r="I593" s="4"/>
      <c r="K593" s="198"/>
      <c r="L593" s="179"/>
      <c r="N593" s="198"/>
      <c r="O593" s="179"/>
      <c r="Q593" s="4"/>
      <c r="S593" s="4"/>
      <c r="U593" s="198"/>
      <c r="V593" s="179"/>
      <c r="X593" s="221"/>
      <c r="Y593" s="222"/>
      <c r="AB593" s="5"/>
    </row>
    <row r="594" spans="1:28" ht="12.75" customHeight="1" x14ac:dyDescent="0.25">
      <c r="A594" s="196"/>
      <c r="B594" s="179"/>
      <c r="C594" s="197"/>
      <c r="D594" s="181"/>
      <c r="E594" s="181"/>
      <c r="F594" s="179"/>
      <c r="G594" s="4"/>
      <c r="I594" s="4"/>
      <c r="K594" s="198"/>
      <c r="L594" s="179"/>
      <c r="N594" s="198"/>
      <c r="O594" s="179"/>
      <c r="Q594" s="4"/>
      <c r="S594" s="4"/>
      <c r="U594" s="198"/>
      <c r="V594" s="179"/>
      <c r="X594" s="221"/>
      <c r="Y594" s="222"/>
      <c r="AB594" s="5"/>
    </row>
    <row r="595" spans="1:28" ht="12.75" customHeight="1" x14ac:dyDescent="0.25">
      <c r="A595" s="196"/>
      <c r="B595" s="179"/>
      <c r="C595" s="197"/>
      <c r="D595" s="181"/>
      <c r="E595" s="181"/>
      <c r="F595" s="179"/>
      <c r="G595" s="4"/>
      <c r="I595" s="4"/>
      <c r="K595" s="198"/>
      <c r="L595" s="179"/>
      <c r="N595" s="198"/>
      <c r="O595" s="179"/>
      <c r="Q595" s="4"/>
      <c r="S595" s="4"/>
      <c r="U595" s="198"/>
      <c r="V595" s="179"/>
      <c r="X595" s="221"/>
      <c r="Y595" s="222"/>
      <c r="AB595" s="5"/>
    </row>
    <row r="596" spans="1:28" ht="12.75" customHeight="1" x14ac:dyDescent="0.25">
      <c r="A596" s="196"/>
      <c r="B596" s="179"/>
      <c r="C596" s="197"/>
      <c r="D596" s="181"/>
      <c r="E596" s="181"/>
      <c r="F596" s="179"/>
      <c r="G596" s="4"/>
      <c r="I596" s="4"/>
      <c r="K596" s="198"/>
      <c r="L596" s="179"/>
      <c r="N596" s="198"/>
      <c r="O596" s="179"/>
      <c r="Q596" s="4"/>
      <c r="S596" s="4"/>
      <c r="U596" s="198"/>
      <c r="V596" s="179"/>
      <c r="X596" s="221"/>
      <c r="Y596" s="222"/>
      <c r="AB596" s="5"/>
    </row>
    <row r="597" spans="1:28" ht="12.75" customHeight="1" x14ac:dyDescent="0.25">
      <c r="A597" s="196"/>
      <c r="B597" s="179"/>
      <c r="C597" s="197"/>
      <c r="D597" s="181"/>
      <c r="E597" s="181"/>
      <c r="F597" s="179"/>
      <c r="G597" s="4"/>
      <c r="I597" s="4"/>
      <c r="K597" s="198"/>
      <c r="L597" s="179"/>
      <c r="N597" s="198"/>
      <c r="O597" s="179"/>
      <c r="Q597" s="4"/>
      <c r="S597" s="4"/>
      <c r="U597" s="198"/>
      <c r="V597" s="179"/>
      <c r="X597" s="221"/>
      <c r="Y597" s="222"/>
      <c r="AB597" s="5"/>
    </row>
    <row r="598" spans="1:28" ht="12.75" customHeight="1" x14ac:dyDescent="0.25">
      <c r="A598" s="196"/>
      <c r="B598" s="179"/>
      <c r="C598" s="197"/>
      <c r="D598" s="181"/>
      <c r="E598" s="181"/>
      <c r="F598" s="179"/>
      <c r="G598" s="4"/>
      <c r="I598" s="4"/>
      <c r="K598" s="198"/>
      <c r="L598" s="179"/>
      <c r="N598" s="198"/>
      <c r="O598" s="179"/>
      <c r="Q598" s="4"/>
      <c r="S598" s="4"/>
      <c r="U598" s="198"/>
      <c r="V598" s="179"/>
      <c r="X598" s="221"/>
      <c r="Y598" s="222"/>
      <c r="AB598" s="5"/>
    </row>
    <row r="599" spans="1:28" ht="12.75" customHeight="1" x14ac:dyDescent="0.25">
      <c r="A599" s="196"/>
      <c r="B599" s="179"/>
      <c r="C599" s="197"/>
      <c r="D599" s="181"/>
      <c r="E599" s="181"/>
      <c r="F599" s="179"/>
      <c r="G599" s="4"/>
      <c r="I599" s="4"/>
      <c r="K599" s="198"/>
      <c r="L599" s="179"/>
      <c r="N599" s="198"/>
      <c r="O599" s="179"/>
      <c r="Q599" s="4"/>
      <c r="S599" s="4"/>
      <c r="U599" s="198"/>
      <c r="V599" s="179"/>
      <c r="X599" s="221"/>
      <c r="Y599" s="222"/>
      <c r="AB599" s="5"/>
    </row>
    <row r="600" spans="1:28" ht="12.75" customHeight="1" x14ac:dyDescent="0.25">
      <c r="A600" s="196"/>
      <c r="B600" s="179"/>
      <c r="C600" s="197"/>
      <c r="D600" s="181"/>
      <c r="E600" s="181"/>
      <c r="F600" s="179"/>
      <c r="G600" s="4"/>
      <c r="I600" s="4"/>
      <c r="K600" s="198"/>
      <c r="L600" s="179"/>
      <c r="N600" s="198"/>
      <c r="O600" s="179"/>
      <c r="Q600" s="4"/>
      <c r="S600" s="4"/>
      <c r="U600" s="198"/>
      <c r="V600" s="179"/>
      <c r="X600" s="221"/>
      <c r="Y600" s="222"/>
      <c r="AB600" s="5"/>
    </row>
    <row r="601" spans="1:28" ht="12.75" customHeight="1" x14ac:dyDescent="0.25">
      <c r="A601" s="196"/>
      <c r="B601" s="179"/>
      <c r="C601" s="197"/>
      <c r="D601" s="181"/>
      <c r="E601" s="181"/>
      <c r="F601" s="179"/>
      <c r="G601" s="4"/>
      <c r="I601" s="4"/>
      <c r="K601" s="198"/>
      <c r="L601" s="179"/>
      <c r="N601" s="198"/>
      <c r="O601" s="179"/>
      <c r="Q601" s="4"/>
      <c r="S601" s="4"/>
      <c r="U601" s="198"/>
      <c r="V601" s="179"/>
      <c r="X601" s="221"/>
      <c r="Y601" s="222"/>
      <c r="AB601" s="5"/>
    </row>
    <row r="602" spans="1:28" ht="12.75" customHeight="1" x14ac:dyDescent="0.25">
      <c r="A602" s="196"/>
      <c r="B602" s="179"/>
      <c r="C602" s="197"/>
      <c r="D602" s="181"/>
      <c r="E602" s="181"/>
      <c r="F602" s="179"/>
      <c r="G602" s="4"/>
      <c r="I602" s="4"/>
      <c r="K602" s="198"/>
      <c r="L602" s="179"/>
      <c r="N602" s="198"/>
      <c r="O602" s="179"/>
      <c r="Q602" s="4"/>
      <c r="S602" s="4"/>
      <c r="U602" s="198"/>
      <c r="V602" s="179"/>
      <c r="X602" s="221"/>
      <c r="Y602" s="222"/>
      <c r="AB602" s="5"/>
    </row>
    <row r="603" spans="1:28" ht="12.75" customHeight="1" x14ac:dyDescent="0.25">
      <c r="A603" s="8"/>
      <c r="B603" s="7"/>
      <c r="C603" s="9"/>
      <c r="D603" s="10"/>
      <c r="E603" s="10"/>
      <c r="F603" s="7"/>
      <c r="G603" s="4"/>
      <c r="I603" s="4"/>
      <c r="K603" s="4"/>
      <c r="L603" s="7"/>
      <c r="N603" s="4"/>
      <c r="O603" s="7"/>
      <c r="Q603" s="4"/>
      <c r="S603" s="4"/>
      <c r="U603" s="4"/>
      <c r="V603" s="7"/>
      <c r="X603" s="235"/>
      <c r="Y603" s="234"/>
      <c r="AB603" s="5"/>
    </row>
    <row r="604" spans="1:28" ht="12.75" customHeight="1" x14ac:dyDescent="0.25">
      <c r="A604" s="196"/>
      <c r="B604" s="179"/>
      <c r="C604" s="197"/>
      <c r="D604" s="181"/>
      <c r="E604" s="181"/>
      <c r="F604" s="179"/>
      <c r="G604" s="4"/>
      <c r="I604" s="4"/>
      <c r="K604" s="198"/>
      <c r="L604" s="179"/>
      <c r="N604" s="198"/>
      <c r="O604" s="179"/>
      <c r="Q604" s="4"/>
      <c r="S604" s="4"/>
      <c r="U604" s="198"/>
      <c r="V604" s="179"/>
      <c r="X604" s="221"/>
      <c r="Y604" s="222"/>
      <c r="AB604" s="5"/>
    </row>
    <row r="605" spans="1:28" ht="12.75" customHeight="1" x14ac:dyDescent="0.25">
      <c r="A605" s="196"/>
      <c r="B605" s="179"/>
      <c r="C605" s="197"/>
      <c r="D605" s="181"/>
      <c r="E605" s="181"/>
      <c r="F605" s="179"/>
      <c r="G605" s="4"/>
      <c r="I605" s="4"/>
      <c r="K605" s="198"/>
      <c r="L605" s="179"/>
      <c r="N605" s="198"/>
      <c r="O605" s="179"/>
      <c r="Q605" s="4"/>
      <c r="S605" s="4"/>
      <c r="U605" s="198"/>
      <c r="V605" s="179"/>
      <c r="X605" s="221"/>
      <c r="Y605" s="222"/>
      <c r="AB605" s="5"/>
    </row>
    <row r="606" spans="1:28" ht="12.75" customHeight="1" x14ac:dyDescent="0.25">
      <c r="A606" s="196"/>
      <c r="B606" s="179"/>
      <c r="C606" s="197"/>
      <c r="D606" s="181"/>
      <c r="E606" s="181"/>
      <c r="F606" s="179"/>
      <c r="G606" s="4"/>
      <c r="I606" s="4"/>
      <c r="K606" s="198"/>
      <c r="L606" s="179"/>
      <c r="N606" s="198"/>
      <c r="O606" s="179"/>
      <c r="Q606" s="4"/>
      <c r="S606" s="4"/>
      <c r="U606" s="198"/>
      <c r="V606" s="179"/>
      <c r="X606" s="221"/>
      <c r="Y606" s="222"/>
      <c r="AB606" s="5"/>
    </row>
    <row r="607" spans="1:28" ht="12.75" customHeight="1" x14ac:dyDescent="0.25">
      <c r="A607" s="196"/>
      <c r="B607" s="179"/>
      <c r="C607" s="197"/>
      <c r="D607" s="181"/>
      <c r="E607" s="181"/>
      <c r="F607" s="179"/>
      <c r="G607" s="4"/>
      <c r="I607" s="4"/>
      <c r="K607" s="198"/>
      <c r="L607" s="179"/>
      <c r="N607" s="198"/>
      <c r="O607" s="179"/>
      <c r="Q607" s="4"/>
      <c r="S607" s="4"/>
      <c r="U607" s="198"/>
      <c r="V607" s="179"/>
      <c r="X607" s="221"/>
      <c r="Y607" s="222"/>
      <c r="AB607" s="5"/>
    </row>
    <row r="608" spans="1:28" ht="12.75" customHeight="1" x14ac:dyDescent="0.25">
      <c r="A608" s="196"/>
      <c r="B608" s="179"/>
      <c r="C608" s="197"/>
      <c r="D608" s="181"/>
      <c r="E608" s="181"/>
      <c r="F608" s="179"/>
      <c r="G608" s="4"/>
      <c r="I608" s="4"/>
      <c r="K608" s="198"/>
      <c r="L608" s="179"/>
      <c r="N608" s="198"/>
      <c r="O608" s="179"/>
      <c r="Q608" s="4"/>
      <c r="S608" s="4"/>
      <c r="U608" s="198"/>
      <c r="V608" s="179"/>
      <c r="X608" s="221"/>
      <c r="Y608" s="222"/>
      <c r="AB608" s="5"/>
    </row>
    <row r="609" spans="1:28" ht="12.75" customHeight="1" x14ac:dyDescent="0.25">
      <c r="A609" s="196"/>
      <c r="B609" s="179"/>
      <c r="C609" s="197"/>
      <c r="D609" s="181"/>
      <c r="E609" s="181"/>
      <c r="F609" s="179"/>
      <c r="G609" s="4"/>
      <c r="I609" s="4"/>
      <c r="K609" s="198"/>
      <c r="L609" s="179"/>
      <c r="N609" s="198"/>
      <c r="O609" s="179"/>
      <c r="Q609" s="4"/>
      <c r="S609" s="4"/>
      <c r="U609" s="198"/>
      <c r="V609" s="179"/>
      <c r="X609" s="221"/>
      <c r="Y609" s="222"/>
      <c r="AB609" s="5"/>
    </row>
    <row r="610" spans="1:28" ht="12.75" customHeight="1" x14ac:dyDescent="0.25">
      <c r="A610" s="196"/>
      <c r="B610" s="179"/>
      <c r="C610" s="197"/>
      <c r="D610" s="181"/>
      <c r="E610" s="181"/>
      <c r="F610" s="179"/>
      <c r="G610" s="4"/>
      <c r="I610" s="4"/>
      <c r="K610" s="198"/>
      <c r="L610" s="179"/>
      <c r="N610" s="198"/>
      <c r="O610" s="179"/>
      <c r="Q610" s="4"/>
      <c r="S610" s="4"/>
      <c r="U610" s="198"/>
      <c r="V610" s="179"/>
      <c r="X610" s="221"/>
      <c r="Y610" s="222"/>
      <c r="AB610" s="5"/>
    </row>
    <row r="611" spans="1:28" ht="12.75" customHeight="1" x14ac:dyDescent="0.25">
      <c r="A611" s="196"/>
      <c r="B611" s="179"/>
      <c r="C611" s="197"/>
      <c r="D611" s="181"/>
      <c r="E611" s="181"/>
      <c r="F611" s="179"/>
      <c r="G611" s="4"/>
      <c r="I611" s="4"/>
      <c r="K611" s="198"/>
      <c r="L611" s="179"/>
      <c r="N611" s="198"/>
      <c r="O611" s="179"/>
      <c r="Q611" s="4"/>
      <c r="S611" s="4"/>
      <c r="U611" s="198"/>
      <c r="V611" s="179"/>
      <c r="X611" s="221"/>
      <c r="Y611" s="222"/>
      <c r="AB611" s="5"/>
    </row>
    <row r="612" spans="1:28" ht="12.75" customHeight="1" x14ac:dyDescent="0.25">
      <c r="A612" s="196"/>
      <c r="B612" s="179"/>
      <c r="C612" s="197"/>
      <c r="D612" s="181"/>
      <c r="E612" s="181"/>
      <c r="F612" s="179"/>
      <c r="G612" s="4"/>
      <c r="I612" s="4"/>
      <c r="K612" s="198"/>
      <c r="L612" s="179"/>
      <c r="N612" s="198"/>
      <c r="O612" s="179"/>
      <c r="Q612" s="4"/>
      <c r="S612" s="4"/>
      <c r="U612" s="198"/>
      <c r="V612" s="179"/>
      <c r="X612" s="221"/>
      <c r="Y612" s="222"/>
      <c r="AB612" s="5"/>
    </row>
    <row r="613" spans="1:28" ht="12.75" customHeight="1" x14ac:dyDescent="0.25">
      <c r="A613" s="196"/>
      <c r="B613" s="179"/>
      <c r="C613" s="197"/>
      <c r="D613" s="181"/>
      <c r="E613" s="181"/>
      <c r="F613" s="179"/>
      <c r="G613" s="4"/>
      <c r="I613" s="4"/>
      <c r="K613" s="198"/>
      <c r="L613" s="179"/>
      <c r="N613" s="198"/>
      <c r="O613" s="179"/>
      <c r="Q613" s="4"/>
      <c r="S613" s="4"/>
      <c r="U613" s="198"/>
      <c r="V613" s="179"/>
      <c r="X613" s="221"/>
      <c r="Y613" s="222"/>
      <c r="AB613" s="5"/>
    </row>
    <row r="614" spans="1:28" ht="12.75" customHeight="1" x14ac:dyDescent="0.25">
      <c r="A614" s="196"/>
      <c r="B614" s="179"/>
      <c r="C614" s="197"/>
      <c r="D614" s="181"/>
      <c r="E614" s="181"/>
      <c r="F614" s="179"/>
      <c r="G614" s="4"/>
      <c r="I614" s="4"/>
      <c r="K614" s="198"/>
      <c r="L614" s="179"/>
      <c r="N614" s="198"/>
      <c r="O614" s="179"/>
      <c r="Q614" s="4"/>
      <c r="S614" s="4"/>
      <c r="U614" s="198"/>
      <c r="V614" s="179"/>
      <c r="X614" s="221"/>
      <c r="Y614" s="222"/>
      <c r="AB614" s="5"/>
    </row>
    <row r="615" spans="1:28" ht="12.75" customHeight="1" x14ac:dyDescent="0.25">
      <c r="A615" s="196"/>
      <c r="B615" s="179"/>
      <c r="C615" s="197"/>
      <c r="D615" s="181"/>
      <c r="E615" s="181"/>
      <c r="F615" s="179"/>
      <c r="G615" s="4"/>
      <c r="I615" s="4"/>
      <c r="K615" s="198"/>
      <c r="L615" s="179"/>
      <c r="N615" s="198"/>
      <c r="O615" s="179"/>
      <c r="Q615" s="4"/>
      <c r="S615" s="4"/>
      <c r="U615" s="198"/>
      <c r="V615" s="179"/>
      <c r="X615" s="221"/>
      <c r="Y615" s="222"/>
      <c r="AB615" s="5"/>
    </row>
    <row r="616" spans="1:28" ht="12.75" customHeight="1" x14ac:dyDescent="0.25">
      <c r="A616" s="196"/>
      <c r="B616" s="179"/>
      <c r="C616" s="197"/>
      <c r="D616" s="181"/>
      <c r="E616" s="181"/>
      <c r="F616" s="179"/>
      <c r="G616" s="4"/>
      <c r="I616" s="4"/>
      <c r="K616" s="198"/>
      <c r="L616" s="179"/>
      <c r="N616" s="198"/>
      <c r="O616" s="179"/>
      <c r="Q616" s="4"/>
      <c r="S616" s="4"/>
      <c r="U616" s="198"/>
      <c r="V616" s="179"/>
      <c r="X616" s="221"/>
      <c r="Y616" s="222"/>
      <c r="AB616" s="5"/>
    </row>
    <row r="617" spans="1:28" ht="12.75" customHeight="1" x14ac:dyDescent="0.25">
      <c r="A617" s="196"/>
      <c r="B617" s="179"/>
      <c r="C617" s="197"/>
      <c r="D617" s="181"/>
      <c r="E617" s="181"/>
      <c r="F617" s="179"/>
      <c r="G617" s="4"/>
      <c r="I617" s="4"/>
      <c r="K617" s="198"/>
      <c r="L617" s="179"/>
      <c r="N617" s="198"/>
      <c r="O617" s="179"/>
      <c r="Q617" s="4"/>
      <c r="S617" s="4"/>
      <c r="U617" s="198"/>
      <c r="V617" s="179"/>
      <c r="X617" s="221"/>
      <c r="Y617" s="222"/>
      <c r="AB617" s="5"/>
    </row>
    <row r="618" spans="1:28" ht="12.75" customHeight="1" x14ac:dyDescent="0.25">
      <c r="A618" s="196"/>
      <c r="B618" s="179"/>
      <c r="C618" s="197"/>
      <c r="D618" s="181"/>
      <c r="E618" s="181"/>
      <c r="F618" s="179"/>
      <c r="G618" s="4"/>
      <c r="I618" s="4"/>
      <c r="K618" s="198"/>
      <c r="L618" s="179"/>
      <c r="N618" s="198"/>
      <c r="O618" s="179"/>
      <c r="Q618" s="4"/>
      <c r="S618" s="4"/>
      <c r="U618" s="198"/>
      <c r="V618" s="179"/>
      <c r="X618" s="221"/>
      <c r="Y618" s="222"/>
      <c r="AB618" s="5"/>
    </row>
    <row r="619" spans="1:28" ht="12.75" customHeight="1" x14ac:dyDescent="0.25">
      <c r="A619" s="196"/>
      <c r="B619" s="179"/>
      <c r="C619" s="197"/>
      <c r="D619" s="181"/>
      <c r="E619" s="181"/>
      <c r="F619" s="179"/>
      <c r="G619" s="4"/>
      <c r="I619" s="4"/>
      <c r="K619" s="198"/>
      <c r="L619" s="179"/>
      <c r="N619" s="198"/>
      <c r="O619" s="179"/>
      <c r="Q619" s="4"/>
      <c r="S619" s="4"/>
      <c r="U619" s="198"/>
      <c r="V619" s="179"/>
      <c r="X619" s="221"/>
      <c r="Y619" s="222"/>
      <c r="AB619" s="5"/>
    </row>
    <row r="620" spans="1:28" ht="12.75" customHeight="1" x14ac:dyDescent="0.25">
      <c r="A620" s="196"/>
      <c r="B620" s="179"/>
      <c r="C620" s="197"/>
      <c r="D620" s="181"/>
      <c r="E620" s="181"/>
      <c r="F620" s="179"/>
      <c r="G620" s="4"/>
      <c r="I620" s="4"/>
      <c r="K620" s="198"/>
      <c r="L620" s="179"/>
      <c r="N620" s="198"/>
      <c r="O620" s="179"/>
      <c r="Q620" s="4"/>
      <c r="S620" s="4"/>
      <c r="U620" s="198"/>
      <c r="V620" s="179"/>
      <c r="X620" s="221"/>
      <c r="Y620" s="222"/>
      <c r="AB620" s="5"/>
    </row>
    <row r="621" spans="1:28" ht="12.75" customHeight="1" x14ac:dyDescent="0.25">
      <c r="A621" s="196"/>
      <c r="B621" s="179"/>
      <c r="C621" s="197"/>
      <c r="D621" s="181"/>
      <c r="E621" s="181"/>
      <c r="F621" s="179"/>
      <c r="G621" s="4"/>
      <c r="I621" s="4"/>
      <c r="K621" s="198"/>
      <c r="L621" s="179"/>
      <c r="N621" s="198"/>
      <c r="O621" s="179"/>
      <c r="Q621" s="4"/>
      <c r="S621" s="4"/>
      <c r="U621" s="198"/>
      <c r="V621" s="179"/>
      <c r="X621" s="221"/>
      <c r="Y621" s="222"/>
      <c r="AB621" s="5"/>
    </row>
    <row r="622" spans="1:28" ht="12.75" customHeight="1" x14ac:dyDescent="0.25">
      <c r="A622" s="196"/>
      <c r="B622" s="179"/>
      <c r="C622" s="197"/>
      <c r="D622" s="181"/>
      <c r="E622" s="181"/>
      <c r="F622" s="179"/>
      <c r="G622" s="4"/>
      <c r="I622" s="4"/>
      <c r="K622" s="198"/>
      <c r="L622" s="179"/>
      <c r="N622" s="198"/>
      <c r="O622" s="179"/>
      <c r="Q622" s="4"/>
      <c r="S622" s="4"/>
      <c r="U622" s="198"/>
      <c r="V622" s="179"/>
      <c r="X622" s="221"/>
      <c r="Y622" s="222"/>
      <c r="AB622" s="5"/>
    </row>
    <row r="623" spans="1:28" ht="12.75" customHeight="1" x14ac:dyDescent="0.25">
      <c r="A623" s="196"/>
      <c r="B623" s="179"/>
      <c r="C623" s="197"/>
      <c r="D623" s="181"/>
      <c r="E623" s="181"/>
      <c r="F623" s="179"/>
      <c r="G623" s="4"/>
      <c r="I623" s="4"/>
      <c r="K623" s="198"/>
      <c r="L623" s="179"/>
      <c r="N623" s="198"/>
      <c r="O623" s="179"/>
      <c r="Q623" s="4"/>
      <c r="S623" s="4"/>
      <c r="U623" s="198"/>
      <c r="V623" s="179"/>
      <c r="X623" s="221"/>
      <c r="Y623" s="222"/>
      <c r="AB623" s="5"/>
    </row>
    <row r="624" spans="1:28" ht="12.75" customHeight="1" x14ac:dyDescent="0.25">
      <c r="A624" s="196"/>
      <c r="B624" s="179"/>
      <c r="C624" s="197"/>
      <c r="D624" s="181"/>
      <c r="E624" s="181"/>
      <c r="F624" s="179"/>
      <c r="G624" s="4"/>
      <c r="I624" s="4"/>
      <c r="K624" s="198"/>
      <c r="L624" s="179"/>
      <c r="N624" s="198"/>
      <c r="O624" s="179"/>
      <c r="Q624" s="4"/>
      <c r="S624" s="4"/>
      <c r="U624" s="198"/>
      <c r="V624" s="179"/>
      <c r="X624" s="221"/>
      <c r="Y624" s="222"/>
      <c r="AB624" s="5"/>
    </row>
    <row r="625" spans="1:28" ht="12.75" customHeight="1" x14ac:dyDescent="0.25">
      <c r="A625" s="196"/>
      <c r="B625" s="179"/>
      <c r="C625" s="197"/>
      <c r="D625" s="181"/>
      <c r="E625" s="181"/>
      <c r="F625" s="179"/>
      <c r="G625" s="4"/>
      <c r="I625" s="4"/>
      <c r="K625" s="198"/>
      <c r="L625" s="179"/>
      <c r="N625" s="198"/>
      <c r="O625" s="179"/>
      <c r="Q625" s="4"/>
      <c r="S625" s="4"/>
      <c r="U625" s="198"/>
      <c r="V625" s="179"/>
      <c r="X625" s="221"/>
      <c r="Y625" s="222"/>
      <c r="AB625" s="5"/>
    </row>
    <row r="626" spans="1:28" ht="12.75" customHeight="1" x14ac:dyDescent="0.25">
      <c r="A626" s="196"/>
      <c r="B626" s="179"/>
      <c r="C626" s="197"/>
      <c r="D626" s="181"/>
      <c r="E626" s="181"/>
      <c r="F626" s="179"/>
      <c r="G626" s="4"/>
      <c r="I626" s="4"/>
      <c r="K626" s="198"/>
      <c r="L626" s="179"/>
      <c r="N626" s="198"/>
      <c r="O626" s="179"/>
      <c r="Q626" s="4"/>
      <c r="S626" s="4"/>
      <c r="U626" s="198"/>
      <c r="V626" s="179"/>
      <c r="X626" s="221"/>
      <c r="Y626" s="222"/>
      <c r="AB626" s="5"/>
    </row>
    <row r="627" spans="1:28" ht="12.75" customHeight="1" x14ac:dyDescent="0.25">
      <c r="A627" s="196"/>
      <c r="B627" s="179"/>
      <c r="C627" s="197"/>
      <c r="D627" s="181"/>
      <c r="E627" s="181"/>
      <c r="F627" s="179"/>
      <c r="G627" s="4"/>
      <c r="I627" s="4"/>
      <c r="K627" s="198"/>
      <c r="L627" s="179"/>
      <c r="N627" s="198"/>
      <c r="O627" s="179"/>
      <c r="Q627" s="4"/>
      <c r="S627" s="4"/>
      <c r="U627" s="198"/>
      <c r="V627" s="179"/>
      <c r="X627" s="221"/>
      <c r="Y627" s="222"/>
      <c r="AB627" s="5"/>
    </row>
    <row r="628" spans="1:28" ht="12.75" customHeight="1" x14ac:dyDescent="0.25">
      <c r="A628" s="196"/>
      <c r="B628" s="179"/>
      <c r="C628" s="197"/>
      <c r="D628" s="181"/>
      <c r="E628" s="181"/>
      <c r="F628" s="179"/>
      <c r="G628" s="4"/>
      <c r="I628" s="4"/>
      <c r="K628" s="198"/>
      <c r="L628" s="179"/>
      <c r="N628" s="198"/>
      <c r="O628" s="179"/>
      <c r="Q628" s="4"/>
      <c r="S628" s="4"/>
      <c r="U628" s="198"/>
      <c r="V628" s="179"/>
      <c r="X628" s="221"/>
      <c r="Y628" s="222"/>
      <c r="AB628" s="5"/>
    </row>
    <row r="629" spans="1:28" ht="12.75" customHeight="1" x14ac:dyDescent="0.25">
      <c r="A629" s="196"/>
      <c r="B629" s="179"/>
      <c r="C629" s="197"/>
      <c r="D629" s="181"/>
      <c r="E629" s="181"/>
      <c r="F629" s="179"/>
      <c r="G629" s="4"/>
      <c r="I629" s="4"/>
      <c r="K629" s="198"/>
      <c r="L629" s="179"/>
      <c r="N629" s="198"/>
      <c r="O629" s="179"/>
      <c r="Q629" s="4"/>
      <c r="S629" s="4"/>
      <c r="U629" s="198"/>
      <c r="V629" s="179"/>
      <c r="X629" s="221"/>
      <c r="Y629" s="222"/>
      <c r="AB629" s="5"/>
    </row>
    <row r="630" spans="1:28" ht="12.75" customHeight="1" x14ac:dyDescent="0.25">
      <c r="A630" s="196"/>
      <c r="B630" s="179"/>
      <c r="C630" s="197"/>
      <c r="D630" s="181"/>
      <c r="E630" s="181"/>
      <c r="F630" s="179"/>
      <c r="G630" s="4"/>
      <c r="I630" s="4"/>
      <c r="K630" s="198"/>
      <c r="L630" s="179"/>
      <c r="N630" s="198"/>
      <c r="O630" s="179"/>
      <c r="Q630" s="4"/>
      <c r="S630" s="4"/>
      <c r="U630" s="198"/>
      <c r="V630" s="179"/>
      <c r="X630" s="221"/>
      <c r="Y630" s="222"/>
      <c r="AB630" s="5"/>
    </row>
    <row r="631" spans="1:28" ht="12.75" customHeight="1" x14ac:dyDescent="0.25">
      <c r="A631" s="196"/>
      <c r="B631" s="179"/>
      <c r="C631" s="197"/>
      <c r="D631" s="181"/>
      <c r="E631" s="181"/>
      <c r="F631" s="179"/>
      <c r="G631" s="4"/>
      <c r="I631" s="4"/>
      <c r="K631" s="198"/>
      <c r="L631" s="179"/>
      <c r="N631" s="198"/>
      <c r="O631" s="179"/>
      <c r="Q631" s="4"/>
      <c r="S631" s="4"/>
      <c r="U631" s="198"/>
      <c r="V631" s="179"/>
      <c r="X631" s="221"/>
      <c r="Y631" s="222"/>
      <c r="AB631" s="5"/>
    </row>
    <row r="632" spans="1:28" ht="12.75" customHeight="1" x14ac:dyDescent="0.25">
      <c r="A632" s="196"/>
      <c r="B632" s="179"/>
      <c r="C632" s="197"/>
      <c r="D632" s="181"/>
      <c r="E632" s="181"/>
      <c r="F632" s="179"/>
      <c r="G632" s="4"/>
      <c r="I632" s="4"/>
      <c r="K632" s="198"/>
      <c r="L632" s="179"/>
      <c r="N632" s="198"/>
      <c r="O632" s="179"/>
      <c r="Q632" s="4"/>
      <c r="S632" s="4"/>
      <c r="U632" s="198"/>
      <c r="V632" s="179"/>
      <c r="X632" s="221"/>
      <c r="Y632" s="222"/>
      <c r="AB632" s="5"/>
    </row>
    <row r="633" spans="1:28" ht="12.75" customHeight="1" x14ac:dyDescent="0.25">
      <c r="A633" s="196"/>
      <c r="B633" s="179"/>
      <c r="C633" s="197"/>
      <c r="D633" s="181"/>
      <c r="E633" s="181"/>
      <c r="F633" s="179"/>
      <c r="G633" s="4"/>
      <c r="I633" s="4"/>
      <c r="K633" s="198"/>
      <c r="L633" s="179"/>
      <c r="N633" s="198"/>
      <c r="O633" s="179"/>
      <c r="Q633" s="4"/>
      <c r="S633" s="4"/>
      <c r="U633" s="198"/>
      <c r="V633" s="179"/>
      <c r="X633" s="221"/>
      <c r="Y633" s="222"/>
      <c r="AB633" s="5"/>
    </row>
    <row r="634" spans="1:28" ht="12.75" customHeight="1" x14ac:dyDescent="0.25">
      <c r="A634" s="196"/>
      <c r="B634" s="179"/>
      <c r="C634" s="197"/>
      <c r="D634" s="181"/>
      <c r="E634" s="181"/>
      <c r="F634" s="179"/>
      <c r="G634" s="4"/>
      <c r="I634" s="4"/>
      <c r="K634" s="198"/>
      <c r="L634" s="179"/>
      <c r="N634" s="198"/>
      <c r="O634" s="179"/>
      <c r="Q634" s="4"/>
      <c r="S634" s="4"/>
      <c r="U634" s="198"/>
      <c r="V634" s="179"/>
      <c r="X634" s="221"/>
      <c r="Y634" s="222"/>
      <c r="AB634" s="5"/>
    </row>
    <row r="635" spans="1:28" ht="12.75" customHeight="1" x14ac:dyDescent="0.25">
      <c r="A635" s="196"/>
      <c r="B635" s="179"/>
      <c r="C635" s="197"/>
      <c r="D635" s="181"/>
      <c r="E635" s="181"/>
      <c r="F635" s="179"/>
      <c r="G635" s="4"/>
      <c r="I635" s="4"/>
      <c r="K635" s="198"/>
      <c r="L635" s="179"/>
      <c r="N635" s="198"/>
      <c r="O635" s="179"/>
      <c r="Q635" s="4"/>
      <c r="S635" s="4"/>
      <c r="U635" s="198"/>
      <c r="V635" s="179"/>
      <c r="X635" s="221"/>
      <c r="Y635" s="222"/>
      <c r="AB635" s="5"/>
    </row>
    <row r="636" spans="1:28" ht="12.75" customHeight="1" x14ac:dyDescent="0.25">
      <c r="A636" s="196"/>
      <c r="B636" s="179"/>
      <c r="C636" s="197"/>
      <c r="D636" s="181"/>
      <c r="E636" s="181"/>
      <c r="F636" s="179"/>
      <c r="G636" s="4"/>
      <c r="I636" s="4"/>
      <c r="K636" s="198"/>
      <c r="L636" s="179"/>
      <c r="N636" s="198"/>
      <c r="O636" s="179"/>
      <c r="Q636" s="4"/>
      <c r="S636" s="4"/>
      <c r="U636" s="198"/>
      <c r="V636" s="179"/>
      <c r="X636" s="221"/>
      <c r="Y636" s="222"/>
      <c r="AB636" s="5"/>
    </row>
    <row r="637" spans="1:28" ht="12.75" customHeight="1" x14ac:dyDescent="0.25">
      <c r="A637" s="196"/>
      <c r="B637" s="179"/>
      <c r="C637" s="197"/>
      <c r="D637" s="181"/>
      <c r="E637" s="181"/>
      <c r="F637" s="179"/>
      <c r="G637" s="4"/>
      <c r="I637" s="4"/>
      <c r="K637" s="198"/>
      <c r="L637" s="179"/>
      <c r="N637" s="198"/>
      <c r="O637" s="179"/>
      <c r="Q637" s="4"/>
      <c r="S637" s="4"/>
      <c r="U637" s="198"/>
      <c r="V637" s="179"/>
      <c r="X637" s="221"/>
      <c r="Y637" s="222"/>
      <c r="AB637" s="5"/>
    </row>
    <row r="638" spans="1:28" ht="12.75" customHeight="1" x14ac:dyDescent="0.25">
      <c r="A638" s="196"/>
      <c r="B638" s="179"/>
      <c r="C638" s="197"/>
      <c r="D638" s="181"/>
      <c r="E638" s="181"/>
      <c r="F638" s="179"/>
      <c r="G638" s="4"/>
      <c r="I638" s="4"/>
      <c r="K638" s="198"/>
      <c r="L638" s="179"/>
      <c r="N638" s="198"/>
      <c r="O638" s="179"/>
      <c r="Q638" s="4"/>
      <c r="S638" s="4"/>
      <c r="U638" s="198"/>
      <c r="V638" s="179"/>
      <c r="X638" s="221"/>
      <c r="Y638" s="222"/>
      <c r="AB638" s="5"/>
    </row>
    <row r="639" spans="1:28" ht="12.75" customHeight="1" x14ac:dyDescent="0.25">
      <c r="A639" s="196"/>
      <c r="B639" s="179"/>
      <c r="C639" s="197"/>
      <c r="D639" s="181"/>
      <c r="E639" s="181"/>
      <c r="F639" s="179"/>
      <c r="G639" s="4"/>
      <c r="I639" s="4"/>
      <c r="K639" s="198"/>
      <c r="L639" s="179"/>
      <c r="N639" s="198"/>
      <c r="O639" s="179"/>
      <c r="Q639" s="4"/>
      <c r="S639" s="4"/>
      <c r="U639" s="198"/>
      <c r="V639" s="179"/>
      <c r="X639" s="221"/>
      <c r="Y639" s="222"/>
      <c r="AB639" s="5"/>
    </row>
    <row r="640" spans="1:28" ht="12.75" hidden="1" customHeight="1" x14ac:dyDescent="0.25">
      <c r="X640"/>
      <c r="Y640"/>
      <c r="AB640" s="5"/>
    </row>
    <row r="641" spans="1:25" ht="8.1" customHeight="1" x14ac:dyDescent="0.25"/>
    <row r="642" spans="1:25" ht="5.0999999999999996" customHeight="1" x14ac:dyDescent="0.2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29"/>
      <c r="Y642" s="229"/>
    </row>
    <row r="643" spans="1:25" x14ac:dyDescent="0.25">
      <c r="A643" s="212" t="s">
        <v>222</v>
      </c>
      <c r="B643" s="192"/>
      <c r="C643" s="192"/>
      <c r="D643" s="192"/>
      <c r="G643" s="20">
        <f>SUM(G24:G639)</f>
        <v>835967772</v>
      </c>
      <c r="H643" s="211">
        <f>SUM(I24:I639)</f>
        <v>980503529</v>
      </c>
      <c r="I643" s="192"/>
      <c r="J643" s="211">
        <f>SUM(K24:L639)</f>
        <v>801600331</v>
      </c>
      <c r="K643" s="192"/>
      <c r="L643" s="192"/>
      <c r="N643" s="211">
        <f>SUM(N24:O639)</f>
        <v>946136088</v>
      </c>
      <c r="O643" s="192"/>
      <c r="P643" s="211">
        <f>SUM(Q24:R639)</f>
        <v>0</v>
      </c>
      <c r="Q643" s="192"/>
      <c r="R643" s="211">
        <f>SUM(S24:S639)</f>
        <v>0</v>
      </c>
      <c r="S643" s="192"/>
      <c r="U643" s="211">
        <f>SUM(U14:V639)</f>
        <v>926924</v>
      </c>
      <c r="V643" s="192"/>
      <c r="W643" s="211">
        <f>SUM(X14:Z639)</f>
        <v>1142984</v>
      </c>
      <c r="X643" s="227"/>
      <c r="Y643" s="227"/>
    </row>
    <row r="644" spans="1:25" ht="5.0999999999999996" customHeight="1" x14ac:dyDescent="0.25"/>
    <row r="645" spans="1:25" x14ac:dyDescent="0.25">
      <c r="A645" s="212" t="s">
        <v>223</v>
      </c>
      <c r="B645" s="192"/>
      <c r="C645" s="192"/>
      <c r="D645" s="192"/>
      <c r="G645" s="20">
        <v>0</v>
      </c>
      <c r="H645" s="211">
        <v>0</v>
      </c>
      <c r="I645" s="192"/>
      <c r="J645" s="211">
        <v>0</v>
      </c>
      <c r="K645" s="192"/>
      <c r="L645" s="192"/>
      <c r="N645" s="211">
        <v>0</v>
      </c>
      <c r="O645" s="192"/>
      <c r="P645" s="211">
        <f>+R643-P643</f>
        <v>0</v>
      </c>
      <c r="Q645" s="192"/>
      <c r="R645" s="211">
        <v>0</v>
      </c>
      <c r="S645" s="192"/>
      <c r="U645" s="211">
        <v>0</v>
      </c>
      <c r="V645" s="192"/>
      <c r="W645" s="211">
        <f>+U643-W643</f>
        <v>-216060</v>
      </c>
      <c r="X645" s="227"/>
      <c r="Y645" s="227"/>
    </row>
    <row r="646" spans="1:25" ht="5.0999999999999996" customHeight="1" x14ac:dyDescent="0.25"/>
    <row r="647" spans="1:25" x14ac:dyDescent="0.25">
      <c r="A647" s="212" t="s">
        <v>224</v>
      </c>
      <c r="B647" s="192"/>
      <c r="C647" s="192"/>
      <c r="D647" s="192"/>
      <c r="G647" s="20">
        <f>+G643</f>
        <v>835967772</v>
      </c>
      <c r="H647" s="211">
        <f>+H643</f>
        <v>980503529</v>
      </c>
      <c r="I647" s="192"/>
      <c r="J647" s="211">
        <f>+J643</f>
        <v>801600331</v>
      </c>
      <c r="K647" s="192"/>
      <c r="L647" s="192"/>
      <c r="N647" s="211">
        <f>+N643</f>
        <v>946136088</v>
      </c>
      <c r="O647" s="192"/>
      <c r="P647" s="211">
        <f>+P643+P645</f>
        <v>0</v>
      </c>
      <c r="Q647" s="192"/>
      <c r="R647" s="211">
        <f>+R643</f>
        <v>0</v>
      </c>
      <c r="S647" s="192"/>
      <c r="U647" s="211">
        <f>+U643</f>
        <v>926924</v>
      </c>
      <c r="V647" s="192"/>
      <c r="W647" s="211">
        <f>+W643+W645</f>
        <v>926924</v>
      </c>
      <c r="X647" s="227"/>
      <c r="Y647" s="227"/>
    </row>
    <row r="648" spans="1:25" ht="35.65" customHeight="1" x14ac:dyDescent="0.25"/>
    <row r="649" spans="1:25" ht="5.0999999999999996" customHeight="1" x14ac:dyDescent="0.25">
      <c r="F649" s="2"/>
      <c r="G649" s="2"/>
      <c r="H649" s="2"/>
      <c r="I649" s="2"/>
      <c r="J649" s="2"/>
      <c r="K649" s="2"/>
      <c r="O649" s="2"/>
      <c r="P649" s="2"/>
      <c r="Q649" s="2"/>
      <c r="R649" s="2"/>
      <c r="S649" s="2"/>
      <c r="T649" s="2"/>
      <c r="U649" s="2"/>
    </row>
    <row r="650" spans="1:25" ht="17.100000000000001" customHeight="1" x14ac:dyDescent="0.25">
      <c r="F650" s="210"/>
      <c r="G650" s="192"/>
      <c r="H650" s="192"/>
      <c r="I650" s="192"/>
      <c r="J650" s="192"/>
      <c r="K650" s="192"/>
      <c r="O650" s="210"/>
      <c r="P650" s="192"/>
      <c r="Q650" s="192"/>
      <c r="R650" s="192"/>
      <c r="S650" s="192"/>
      <c r="T650" s="192"/>
      <c r="U650" s="192"/>
    </row>
    <row r="651" spans="1:25" ht="12.75" customHeight="1" x14ac:dyDescent="0.25">
      <c r="F651" s="210" t="s">
        <v>225</v>
      </c>
      <c r="G651" s="192"/>
      <c r="H651" s="192"/>
      <c r="I651" s="192"/>
      <c r="J651" s="192"/>
      <c r="K651" s="192"/>
      <c r="O651" s="210" t="s">
        <v>226</v>
      </c>
      <c r="P651" s="192"/>
      <c r="Q651" s="192"/>
      <c r="R651" s="192"/>
      <c r="S651" s="192"/>
      <c r="T651" s="192"/>
      <c r="U651" s="192"/>
    </row>
  </sheetData>
  <autoFilter ref="AB16:AB357">
    <filterColumn colId="0">
      <filters>
        <filter val="EEE.34.07.000.000.000"/>
      </filters>
    </filterColumn>
  </autoFilter>
  <mergeCells count="3941">
    <mergeCell ref="AG343:AH343"/>
    <mergeCell ref="AG344:AH344"/>
    <mergeCell ref="AG345:AH345"/>
    <mergeCell ref="AG346:AH346"/>
    <mergeCell ref="AG347:AH347"/>
    <mergeCell ref="AG348:AH348"/>
    <mergeCell ref="AG349:AH349"/>
    <mergeCell ref="AG350:AH350"/>
    <mergeCell ref="AG351:AH351"/>
    <mergeCell ref="AG352:AH352"/>
    <mergeCell ref="AG353:AH353"/>
    <mergeCell ref="AG354:AH354"/>
    <mergeCell ref="AG355:AH355"/>
    <mergeCell ref="AG356:AH356"/>
    <mergeCell ref="AG357:AH357"/>
    <mergeCell ref="AG338:AH338"/>
    <mergeCell ref="AG339:AH339"/>
    <mergeCell ref="A340:B340"/>
    <mergeCell ref="C340:F340"/>
    <mergeCell ref="K340:L340"/>
    <mergeCell ref="N340:O340"/>
    <mergeCell ref="U340:V340"/>
    <mergeCell ref="X340:Y340"/>
    <mergeCell ref="AG340:AH340"/>
    <mergeCell ref="A341:B341"/>
    <mergeCell ref="C341:F341"/>
    <mergeCell ref="K341:L341"/>
    <mergeCell ref="N341:O341"/>
    <mergeCell ref="U341:V341"/>
    <mergeCell ref="X341:Y341"/>
    <mergeCell ref="AG341:AH341"/>
    <mergeCell ref="AG342:AH342"/>
    <mergeCell ref="AG321:AH321"/>
    <mergeCell ref="AG322:AH322"/>
    <mergeCell ref="AG323:AH323"/>
    <mergeCell ref="AG324:AH324"/>
    <mergeCell ref="AG325:AH325"/>
    <mergeCell ref="AG326:AH326"/>
    <mergeCell ref="AG327:AH327"/>
    <mergeCell ref="AG328:AH328"/>
    <mergeCell ref="AG329:AH329"/>
    <mergeCell ref="AG330:AH330"/>
    <mergeCell ref="AG331:AH331"/>
    <mergeCell ref="AG332:AH332"/>
    <mergeCell ref="AG333:AH333"/>
    <mergeCell ref="AG334:AH334"/>
    <mergeCell ref="AG335:AH335"/>
    <mergeCell ref="AG336:AH336"/>
    <mergeCell ref="AG337:AH337"/>
    <mergeCell ref="AG67:AH67"/>
    <mergeCell ref="AG142:AH142"/>
    <mergeCell ref="AG149:AH149"/>
    <mergeCell ref="AG150:AH150"/>
    <mergeCell ref="K67:L67"/>
    <mergeCell ref="N67:O67"/>
    <mergeCell ref="U67:V67"/>
    <mergeCell ref="X67:Y67"/>
    <mergeCell ref="A141:B141"/>
    <mergeCell ref="C141:F141"/>
    <mergeCell ref="K141:L141"/>
    <mergeCell ref="N141:O141"/>
    <mergeCell ref="U141:V141"/>
    <mergeCell ref="X141:Y141"/>
    <mergeCell ref="A142:B142"/>
    <mergeCell ref="C142:F142"/>
    <mergeCell ref="K142:L142"/>
    <mergeCell ref="N142:O142"/>
    <mergeCell ref="U142:V142"/>
    <mergeCell ref="X142:Y142"/>
    <mergeCell ref="N285:O285"/>
    <mergeCell ref="U285:V285"/>
    <mergeCell ref="X285:Y285"/>
    <mergeCell ref="A286:B286"/>
    <mergeCell ref="C286:F286"/>
    <mergeCell ref="K286:L286"/>
    <mergeCell ref="N286:O286"/>
    <mergeCell ref="U286:V286"/>
    <mergeCell ref="X286:Y286"/>
    <mergeCell ref="AG284:AH284"/>
    <mergeCell ref="AG280:AH280"/>
    <mergeCell ref="A281:B281"/>
    <mergeCell ref="C281:F281"/>
    <mergeCell ref="K281:L281"/>
    <mergeCell ref="N281:O281"/>
    <mergeCell ref="U281:V281"/>
    <mergeCell ref="X281:Y281"/>
    <mergeCell ref="AG281:AH281"/>
    <mergeCell ref="A280:B280"/>
    <mergeCell ref="C280:F280"/>
    <mergeCell ref="AG174:AH174"/>
    <mergeCell ref="AG163:AH163"/>
    <mergeCell ref="AG164:AH164"/>
    <mergeCell ref="AG165:AH165"/>
    <mergeCell ref="AG166:AH166"/>
    <mergeCell ref="AG167:AH167"/>
    <mergeCell ref="AG168:AH168"/>
    <mergeCell ref="AG157:AH157"/>
    <mergeCell ref="U245:V245"/>
    <mergeCell ref="X245:Y245"/>
    <mergeCell ref="AG245:AH245"/>
    <mergeCell ref="A261:B261"/>
    <mergeCell ref="C261:F261"/>
    <mergeCell ref="K261:L261"/>
    <mergeCell ref="N261:O261"/>
    <mergeCell ref="U261:V261"/>
    <mergeCell ref="X261:Y261"/>
    <mergeCell ref="A252:B252"/>
    <mergeCell ref="C252:F252"/>
    <mergeCell ref="K252:L252"/>
    <mergeCell ref="N252:O252"/>
    <mergeCell ref="U252:V252"/>
    <mergeCell ref="X252:Y252"/>
    <mergeCell ref="AG116:AH116"/>
    <mergeCell ref="AG117:AH117"/>
    <mergeCell ref="AG118:AH118"/>
    <mergeCell ref="AG119:AH119"/>
    <mergeCell ref="AG120:AH120"/>
    <mergeCell ref="AG121:AH121"/>
    <mergeCell ref="AG110:AH110"/>
    <mergeCell ref="AG111:AH111"/>
    <mergeCell ref="A189:B189"/>
    <mergeCell ref="C189:F189"/>
    <mergeCell ref="K189:L189"/>
    <mergeCell ref="N189:O189"/>
    <mergeCell ref="U189:V189"/>
    <mergeCell ref="X189:Y189"/>
    <mergeCell ref="AG189:AH189"/>
    <mergeCell ref="A135:B135"/>
    <mergeCell ref="C135:F135"/>
    <mergeCell ref="K135:L135"/>
    <mergeCell ref="N135:O135"/>
    <mergeCell ref="U135:V135"/>
    <mergeCell ref="X135:Y135"/>
    <mergeCell ref="AG175:AH175"/>
    <mergeCell ref="AG176:AH176"/>
    <mergeCell ref="AG177:AH177"/>
    <mergeCell ref="AG178:AH178"/>
    <mergeCell ref="AG179:AH179"/>
    <mergeCell ref="AG180:AH180"/>
    <mergeCell ref="AG169:AH169"/>
    <mergeCell ref="AG170:AH170"/>
    <mergeCell ref="AG171:AH171"/>
    <mergeCell ref="AG172:AH172"/>
    <mergeCell ref="AG173:AH173"/>
    <mergeCell ref="A136:B136"/>
    <mergeCell ref="C136:F136"/>
    <mergeCell ref="K136:L136"/>
    <mergeCell ref="N136:O136"/>
    <mergeCell ref="U136:V136"/>
    <mergeCell ref="X136:Y136"/>
    <mergeCell ref="A132:B132"/>
    <mergeCell ref="C132:F132"/>
    <mergeCell ref="K132:L132"/>
    <mergeCell ref="N132:O132"/>
    <mergeCell ref="U132:V132"/>
    <mergeCell ref="X132:Y132"/>
    <mergeCell ref="AG132:AH132"/>
    <mergeCell ref="AG134:AH134"/>
    <mergeCell ref="AG122:AH122"/>
    <mergeCell ref="AG123:AH123"/>
    <mergeCell ref="AG124:AH124"/>
    <mergeCell ref="AG125:AH125"/>
    <mergeCell ref="AG126:AH126"/>
    <mergeCell ref="AG127:AH127"/>
    <mergeCell ref="A60:B60"/>
    <mergeCell ref="C60:F60"/>
    <mergeCell ref="K60:L60"/>
    <mergeCell ref="N60:O60"/>
    <mergeCell ref="U60:V60"/>
    <mergeCell ref="X60:Y60"/>
    <mergeCell ref="A61:B61"/>
    <mergeCell ref="C61:F61"/>
    <mergeCell ref="K61:L61"/>
    <mergeCell ref="N61:O61"/>
    <mergeCell ref="U61:V61"/>
    <mergeCell ref="X61:Y61"/>
    <mergeCell ref="A63:B63"/>
    <mergeCell ref="C63:F63"/>
    <mergeCell ref="K63:L63"/>
    <mergeCell ref="N63:O63"/>
    <mergeCell ref="U63:V63"/>
    <mergeCell ref="X63:Y63"/>
    <mergeCell ref="A62:B62"/>
    <mergeCell ref="C62:F62"/>
    <mergeCell ref="K62:L62"/>
    <mergeCell ref="N62:O62"/>
    <mergeCell ref="U62:V62"/>
    <mergeCell ref="X62:Y62"/>
    <mergeCell ref="W647:Y647"/>
    <mergeCell ref="F650:K650"/>
    <mergeCell ref="O650:U650"/>
    <mergeCell ref="J643:L643"/>
    <mergeCell ref="P643:Q643"/>
    <mergeCell ref="R643:S643"/>
    <mergeCell ref="W643:Y643"/>
    <mergeCell ref="A645:D645"/>
    <mergeCell ref="H645:I645"/>
    <mergeCell ref="J645:L645"/>
    <mergeCell ref="P645:Q645"/>
    <mergeCell ref="R645:S645"/>
    <mergeCell ref="W645:Y645"/>
    <mergeCell ref="A590:B590"/>
    <mergeCell ref="C590:F590"/>
    <mergeCell ref="K590:L590"/>
    <mergeCell ref="N590:O590"/>
    <mergeCell ref="U590:V590"/>
    <mergeCell ref="X590:Y590"/>
    <mergeCell ref="C636:F636"/>
    <mergeCell ref="K636:L636"/>
    <mergeCell ref="N636:O636"/>
    <mergeCell ref="U636:V636"/>
    <mergeCell ref="X636:Y636"/>
    <mergeCell ref="A635:B635"/>
    <mergeCell ref="C635:F635"/>
    <mergeCell ref="K635:L635"/>
    <mergeCell ref="N635:O635"/>
    <mergeCell ref="U635:V635"/>
    <mergeCell ref="X639:Y639"/>
    <mergeCell ref="A638:B638"/>
    <mergeCell ref="C638:F638"/>
    <mergeCell ref="A589:B589"/>
    <mergeCell ref="C589:F589"/>
    <mergeCell ref="K589:L589"/>
    <mergeCell ref="N589:O589"/>
    <mergeCell ref="U589:V589"/>
    <mergeCell ref="X589:Y589"/>
    <mergeCell ref="AG236:AH236"/>
    <mergeCell ref="AG237:AH237"/>
    <mergeCell ref="AG238:AH238"/>
    <mergeCell ref="AG239:AH239"/>
    <mergeCell ref="AG247:AH247"/>
    <mergeCell ref="AG261:AH261"/>
    <mergeCell ref="AG230:AH230"/>
    <mergeCell ref="AG231:AH231"/>
    <mergeCell ref="AG232:AH232"/>
    <mergeCell ref="AG233:AH233"/>
    <mergeCell ref="AG234:AH234"/>
    <mergeCell ref="AG235:AH235"/>
    <mergeCell ref="C545:F545"/>
    <mergeCell ref="K545:L545"/>
    <mergeCell ref="N545:O545"/>
    <mergeCell ref="U545:V545"/>
    <mergeCell ref="X545:Y545"/>
    <mergeCell ref="K501:L501"/>
    <mergeCell ref="N501:O501"/>
    <mergeCell ref="U501:V501"/>
    <mergeCell ref="X501:Y501"/>
    <mergeCell ref="A544:B544"/>
    <mergeCell ref="C544:F544"/>
    <mergeCell ref="K544:L544"/>
    <mergeCell ref="N544:O544"/>
    <mergeCell ref="U544:V544"/>
    <mergeCell ref="AG224:AH224"/>
    <mergeCell ref="AG225:AH225"/>
    <mergeCell ref="AG226:AH226"/>
    <mergeCell ref="AG227:AH227"/>
    <mergeCell ref="AG228:AH228"/>
    <mergeCell ref="AG229:AH229"/>
    <mergeCell ref="AG218:AH218"/>
    <mergeCell ref="AG219:AH219"/>
    <mergeCell ref="AG220:AH220"/>
    <mergeCell ref="AG221:AH221"/>
    <mergeCell ref="AG222:AH222"/>
    <mergeCell ref="AG223:AH223"/>
    <mergeCell ref="AG212:AH212"/>
    <mergeCell ref="AG213:AH213"/>
    <mergeCell ref="AG214:AH214"/>
    <mergeCell ref="AG215:AH215"/>
    <mergeCell ref="AG216:AH216"/>
    <mergeCell ref="AG217:AH217"/>
    <mergeCell ref="AG205:AH205"/>
    <mergeCell ref="AG206:AH206"/>
    <mergeCell ref="AG208:AH208"/>
    <mergeCell ref="AG209:AH209"/>
    <mergeCell ref="AG210:AH210"/>
    <mergeCell ref="AG211:AH211"/>
    <mergeCell ref="AG187:AH187"/>
    <mergeCell ref="AG188:AH188"/>
    <mergeCell ref="AG190:AH190"/>
    <mergeCell ref="AG192:AH192"/>
    <mergeCell ref="AG193:AH193"/>
    <mergeCell ref="AG198:AH198"/>
    <mergeCell ref="AG181:AH181"/>
    <mergeCell ref="AG182:AH182"/>
    <mergeCell ref="AG183:AH183"/>
    <mergeCell ref="AG184:AH184"/>
    <mergeCell ref="AG185:AH185"/>
    <mergeCell ref="AG186:AH186"/>
    <mergeCell ref="AG191:AH191"/>
    <mergeCell ref="AG194:AH194"/>
    <mergeCell ref="AG195:AH195"/>
    <mergeCell ref="AG196:AH196"/>
    <mergeCell ref="AG197:AH197"/>
    <mergeCell ref="AG199:AH199"/>
    <mergeCell ref="AG158:AH158"/>
    <mergeCell ref="AG159:AH159"/>
    <mergeCell ref="AG160:AH160"/>
    <mergeCell ref="AG161:AH161"/>
    <mergeCell ref="AG162:AH162"/>
    <mergeCell ref="AG136:AH136"/>
    <mergeCell ref="AG141:AH141"/>
    <mergeCell ref="AG153:AH153"/>
    <mergeCell ref="AG154:AH154"/>
    <mergeCell ref="AG155:AH155"/>
    <mergeCell ref="AG156:AH156"/>
    <mergeCell ref="AG128:AH128"/>
    <mergeCell ref="AG129:AH129"/>
    <mergeCell ref="AG130:AH130"/>
    <mergeCell ref="AG131:AH131"/>
    <mergeCell ref="AG133:AH133"/>
    <mergeCell ref="AG135:AH135"/>
    <mergeCell ref="AG138:AH138"/>
    <mergeCell ref="AG139:AH139"/>
    <mergeCell ref="AG140:AH140"/>
    <mergeCell ref="AG112:AH112"/>
    <mergeCell ref="AG113:AH113"/>
    <mergeCell ref="AG114:AH114"/>
    <mergeCell ref="AG115:AH115"/>
    <mergeCell ref="AG76:AH76"/>
    <mergeCell ref="AG77:AH77"/>
    <mergeCell ref="AG55:AH55"/>
    <mergeCell ref="AG56:AH56"/>
    <mergeCell ref="AG57:AH57"/>
    <mergeCell ref="AG58:AH58"/>
    <mergeCell ref="AG59:AH59"/>
    <mergeCell ref="AG60:AH60"/>
    <mergeCell ref="AG104:AH104"/>
    <mergeCell ref="AG105:AH105"/>
    <mergeCell ref="AG106:AH106"/>
    <mergeCell ref="AG107:AH107"/>
    <mergeCell ref="AG108:AH108"/>
    <mergeCell ref="AG109:AH109"/>
    <mergeCell ref="AG98:AH98"/>
    <mergeCell ref="AG99:AH99"/>
    <mergeCell ref="AG100:AH100"/>
    <mergeCell ref="AG101:AH101"/>
    <mergeCell ref="AG102:AH102"/>
    <mergeCell ref="AG103:AH103"/>
    <mergeCell ref="AG86:AH86"/>
    <mergeCell ref="AG89:AH89"/>
    <mergeCell ref="AG94:AH94"/>
    <mergeCell ref="AG95:AH95"/>
    <mergeCell ref="AG96:AH96"/>
    <mergeCell ref="AG97:AH97"/>
    <mergeCell ref="AG61:AH61"/>
    <mergeCell ref="AG62:AH62"/>
    <mergeCell ref="AG64:AH64"/>
    <mergeCell ref="AG84:AH84"/>
    <mergeCell ref="AG85:AH85"/>
    <mergeCell ref="AG24:AH24"/>
    <mergeCell ref="AG25:AH25"/>
    <mergeCell ref="AG26:AH26"/>
    <mergeCell ref="AG27:AH27"/>
    <mergeCell ref="AG28:AH28"/>
    <mergeCell ref="AG29:AH29"/>
    <mergeCell ref="AG18:AH18"/>
    <mergeCell ref="AG19:AH19"/>
    <mergeCell ref="AG20:AH20"/>
    <mergeCell ref="AG21:AH21"/>
    <mergeCell ref="AG22:AH22"/>
    <mergeCell ref="AG23:AH23"/>
    <mergeCell ref="AG49:AH49"/>
    <mergeCell ref="AG50:AH50"/>
    <mergeCell ref="AG51:AH51"/>
    <mergeCell ref="AG52:AH52"/>
    <mergeCell ref="AG53:AH53"/>
    <mergeCell ref="AG43:AH43"/>
    <mergeCell ref="AG44:AH44"/>
    <mergeCell ref="AG45:AH45"/>
    <mergeCell ref="AG46:AH46"/>
    <mergeCell ref="AG47:AH47"/>
    <mergeCell ref="AG48:AH48"/>
    <mergeCell ref="AG37:AH37"/>
    <mergeCell ref="AG38:AH38"/>
    <mergeCell ref="AG39:AH39"/>
    <mergeCell ref="AG40:AH40"/>
    <mergeCell ref="AG41:AH41"/>
    <mergeCell ref="AG42:AH42"/>
    <mergeCell ref="A542:B542"/>
    <mergeCell ref="C542:F542"/>
    <mergeCell ref="K542:L542"/>
    <mergeCell ref="N542:O542"/>
    <mergeCell ref="U542:V542"/>
    <mergeCell ref="X542:Y542"/>
    <mergeCell ref="A541:B541"/>
    <mergeCell ref="C541:F541"/>
    <mergeCell ref="K541:L541"/>
    <mergeCell ref="N541:O541"/>
    <mergeCell ref="U541:V541"/>
    <mergeCell ref="X541:Y541"/>
    <mergeCell ref="A540:B540"/>
    <mergeCell ref="C540:F540"/>
    <mergeCell ref="K540:L540"/>
    <mergeCell ref="AG30:AH30"/>
    <mergeCell ref="AG31:AH31"/>
    <mergeCell ref="AG32:AH32"/>
    <mergeCell ref="AG34:AH34"/>
    <mergeCell ref="AG35:AH35"/>
    <mergeCell ref="AG36:AH36"/>
    <mergeCell ref="AG54:AH54"/>
    <mergeCell ref="AG78:AH78"/>
    <mergeCell ref="AG79:AH79"/>
    <mergeCell ref="AG80:AH80"/>
    <mergeCell ref="AG81:AH81"/>
    <mergeCell ref="AG82:AH82"/>
    <mergeCell ref="AG83:AH83"/>
    <mergeCell ref="AG63:AH63"/>
    <mergeCell ref="AG65:AH65"/>
    <mergeCell ref="AG74:AH74"/>
    <mergeCell ref="AG75:AH75"/>
    <mergeCell ref="F651:K651"/>
    <mergeCell ref="O651:U651"/>
    <mergeCell ref="N647:O647"/>
    <mergeCell ref="U647:V647"/>
    <mergeCell ref="A647:D647"/>
    <mergeCell ref="H647:I647"/>
    <mergeCell ref="N645:O645"/>
    <mergeCell ref="U645:V645"/>
    <mergeCell ref="N643:O643"/>
    <mergeCell ref="U643:V643"/>
    <mergeCell ref="A643:D643"/>
    <mergeCell ref="H643:I643"/>
    <mergeCell ref="A639:B639"/>
    <mergeCell ref="C639:F639"/>
    <mergeCell ref="K639:L639"/>
    <mergeCell ref="N639:O639"/>
    <mergeCell ref="U639:V639"/>
    <mergeCell ref="J647:L647"/>
    <mergeCell ref="P647:Q647"/>
    <mergeCell ref="R647:S647"/>
    <mergeCell ref="K638:L638"/>
    <mergeCell ref="N638:O638"/>
    <mergeCell ref="U638:V638"/>
    <mergeCell ref="X638:Y638"/>
    <mergeCell ref="A637:B637"/>
    <mergeCell ref="C637:F637"/>
    <mergeCell ref="K637:L637"/>
    <mergeCell ref="N637:O637"/>
    <mergeCell ref="U637:V637"/>
    <mergeCell ref="X637:Y637"/>
    <mergeCell ref="X635:Y635"/>
    <mergeCell ref="A636:B636"/>
    <mergeCell ref="A634:B634"/>
    <mergeCell ref="C634:F634"/>
    <mergeCell ref="K634:L634"/>
    <mergeCell ref="N634:O634"/>
    <mergeCell ref="U634:V634"/>
    <mergeCell ref="X634:Y634"/>
    <mergeCell ref="A633:B633"/>
    <mergeCell ref="C633:F633"/>
    <mergeCell ref="K633:L633"/>
    <mergeCell ref="N633:O633"/>
    <mergeCell ref="U633:V633"/>
    <mergeCell ref="X633:Y633"/>
    <mergeCell ref="A632:B632"/>
    <mergeCell ref="C632:F632"/>
    <mergeCell ref="K632:L632"/>
    <mergeCell ref="N632:O632"/>
    <mergeCell ref="U632:V632"/>
    <mergeCell ref="X632:Y632"/>
    <mergeCell ref="A631:B631"/>
    <mergeCell ref="C631:F631"/>
    <mergeCell ref="K631:L631"/>
    <mergeCell ref="N631:O631"/>
    <mergeCell ref="U631:V631"/>
    <mergeCell ref="X631:Y631"/>
    <mergeCell ref="A630:B630"/>
    <mergeCell ref="C630:F630"/>
    <mergeCell ref="K630:L630"/>
    <mergeCell ref="N630:O630"/>
    <mergeCell ref="U630:V630"/>
    <mergeCell ref="X630:Y630"/>
    <mergeCell ref="A629:B629"/>
    <mergeCell ref="C629:F629"/>
    <mergeCell ref="K629:L629"/>
    <mergeCell ref="N629:O629"/>
    <mergeCell ref="U629:V629"/>
    <mergeCell ref="X629:Y629"/>
    <mergeCell ref="A628:B628"/>
    <mergeCell ref="C628:F628"/>
    <mergeCell ref="K628:L628"/>
    <mergeCell ref="N628:O628"/>
    <mergeCell ref="U628:V628"/>
    <mergeCell ref="X628:Y628"/>
    <mergeCell ref="A627:B627"/>
    <mergeCell ref="C627:F627"/>
    <mergeCell ref="K627:L627"/>
    <mergeCell ref="N627:O627"/>
    <mergeCell ref="U627:V627"/>
    <mergeCell ref="X627:Y627"/>
    <mergeCell ref="A626:B626"/>
    <mergeCell ref="C626:F626"/>
    <mergeCell ref="K626:L626"/>
    <mergeCell ref="N626:O626"/>
    <mergeCell ref="U626:V626"/>
    <mergeCell ref="X626:Y626"/>
    <mergeCell ref="A625:B625"/>
    <mergeCell ref="C625:F625"/>
    <mergeCell ref="K625:L625"/>
    <mergeCell ref="N625:O625"/>
    <mergeCell ref="U625:V625"/>
    <mergeCell ref="X625:Y625"/>
    <mergeCell ref="A624:B624"/>
    <mergeCell ref="C624:F624"/>
    <mergeCell ref="K624:L624"/>
    <mergeCell ref="N624:O624"/>
    <mergeCell ref="U624:V624"/>
    <mergeCell ref="X624:Y624"/>
    <mergeCell ref="A623:B623"/>
    <mergeCell ref="C623:F623"/>
    <mergeCell ref="K623:L623"/>
    <mergeCell ref="N623:O623"/>
    <mergeCell ref="U623:V623"/>
    <mergeCell ref="X623:Y623"/>
    <mergeCell ref="A622:B622"/>
    <mergeCell ref="C622:F622"/>
    <mergeCell ref="K622:L622"/>
    <mergeCell ref="N622:O622"/>
    <mergeCell ref="U622:V622"/>
    <mergeCell ref="X622:Y622"/>
    <mergeCell ref="A621:B621"/>
    <mergeCell ref="C621:F621"/>
    <mergeCell ref="K621:L621"/>
    <mergeCell ref="N621:O621"/>
    <mergeCell ref="U621:V621"/>
    <mergeCell ref="X621:Y621"/>
    <mergeCell ref="A620:B620"/>
    <mergeCell ref="C620:F620"/>
    <mergeCell ref="K620:L620"/>
    <mergeCell ref="N620:O620"/>
    <mergeCell ref="U620:V620"/>
    <mergeCell ref="X620:Y620"/>
    <mergeCell ref="A619:B619"/>
    <mergeCell ref="C619:F619"/>
    <mergeCell ref="K619:L619"/>
    <mergeCell ref="N619:O619"/>
    <mergeCell ref="U619:V619"/>
    <mergeCell ref="X619:Y619"/>
    <mergeCell ref="A618:B618"/>
    <mergeCell ref="C618:F618"/>
    <mergeCell ref="K618:L618"/>
    <mergeCell ref="N618:O618"/>
    <mergeCell ref="U618:V618"/>
    <mergeCell ref="X618:Y618"/>
    <mergeCell ref="A617:B617"/>
    <mergeCell ref="C617:F617"/>
    <mergeCell ref="K617:L617"/>
    <mergeCell ref="N617:O617"/>
    <mergeCell ref="U617:V617"/>
    <mergeCell ref="X617:Y617"/>
    <mergeCell ref="A616:B616"/>
    <mergeCell ref="C616:F616"/>
    <mergeCell ref="K616:L616"/>
    <mergeCell ref="N616:O616"/>
    <mergeCell ref="U616:V616"/>
    <mergeCell ref="X616:Y616"/>
    <mergeCell ref="A615:B615"/>
    <mergeCell ref="C615:F615"/>
    <mergeCell ref="K615:L615"/>
    <mergeCell ref="N615:O615"/>
    <mergeCell ref="U615:V615"/>
    <mergeCell ref="X615:Y615"/>
    <mergeCell ref="A614:B614"/>
    <mergeCell ref="C614:F614"/>
    <mergeCell ref="K614:L614"/>
    <mergeCell ref="N614:O614"/>
    <mergeCell ref="U614:V614"/>
    <mergeCell ref="X614:Y614"/>
    <mergeCell ref="A613:B613"/>
    <mergeCell ref="C613:F613"/>
    <mergeCell ref="K613:L613"/>
    <mergeCell ref="N613:O613"/>
    <mergeCell ref="U613:V613"/>
    <mergeCell ref="X613:Y613"/>
    <mergeCell ref="A612:B612"/>
    <mergeCell ref="C612:F612"/>
    <mergeCell ref="K612:L612"/>
    <mergeCell ref="N612:O612"/>
    <mergeCell ref="U612:V612"/>
    <mergeCell ref="X612:Y612"/>
    <mergeCell ref="A611:B611"/>
    <mergeCell ref="C611:F611"/>
    <mergeCell ref="K611:L611"/>
    <mergeCell ref="N611:O611"/>
    <mergeCell ref="U611:V611"/>
    <mergeCell ref="X611:Y611"/>
    <mergeCell ref="A610:B610"/>
    <mergeCell ref="C610:F610"/>
    <mergeCell ref="K610:L610"/>
    <mergeCell ref="N610:O610"/>
    <mergeCell ref="U610:V610"/>
    <mergeCell ref="X610:Y610"/>
    <mergeCell ref="A609:B609"/>
    <mergeCell ref="C609:F609"/>
    <mergeCell ref="K609:L609"/>
    <mergeCell ref="N609:O609"/>
    <mergeCell ref="U609:V609"/>
    <mergeCell ref="X609:Y609"/>
    <mergeCell ref="A608:B608"/>
    <mergeCell ref="C608:F608"/>
    <mergeCell ref="K608:L608"/>
    <mergeCell ref="N608:O608"/>
    <mergeCell ref="U608:V608"/>
    <mergeCell ref="X608:Y608"/>
    <mergeCell ref="A607:B607"/>
    <mergeCell ref="C607:F607"/>
    <mergeCell ref="K607:L607"/>
    <mergeCell ref="N607:O607"/>
    <mergeCell ref="U607:V607"/>
    <mergeCell ref="X607:Y607"/>
    <mergeCell ref="A606:B606"/>
    <mergeCell ref="C606:F606"/>
    <mergeCell ref="K606:L606"/>
    <mergeCell ref="N606:O606"/>
    <mergeCell ref="U606:V606"/>
    <mergeCell ref="X606:Y606"/>
    <mergeCell ref="A605:B605"/>
    <mergeCell ref="C605:F605"/>
    <mergeCell ref="K605:L605"/>
    <mergeCell ref="N605:O605"/>
    <mergeCell ref="U605:V605"/>
    <mergeCell ref="X605:Y605"/>
    <mergeCell ref="A604:B604"/>
    <mergeCell ref="C604:F604"/>
    <mergeCell ref="K604:L604"/>
    <mergeCell ref="N604:O604"/>
    <mergeCell ref="U604:V604"/>
    <mergeCell ref="X604:Y604"/>
    <mergeCell ref="A602:B602"/>
    <mergeCell ref="C602:F602"/>
    <mergeCell ref="K602:L602"/>
    <mergeCell ref="N602:O602"/>
    <mergeCell ref="U602:V602"/>
    <mergeCell ref="X602:Y602"/>
    <mergeCell ref="A601:B601"/>
    <mergeCell ref="C601:F601"/>
    <mergeCell ref="K601:L601"/>
    <mergeCell ref="N601:O601"/>
    <mergeCell ref="U601:V601"/>
    <mergeCell ref="X601:Y601"/>
    <mergeCell ref="A600:B600"/>
    <mergeCell ref="C600:F600"/>
    <mergeCell ref="K600:L600"/>
    <mergeCell ref="N600:O600"/>
    <mergeCell ref="U600:V600"/>
    <mergeCell ref="X600:Y600"/>
    <mergeCell ref="A599:B599"/>
    <mergeCell ref="C599:F599"/>
    <mergeCell ref="K599:L599"/>
    <mergeCell ref="N599:O599"/>
    <mergeCell ref="U599:V599"/>
    <mergeCell ref="X599:Y599"/>
    <mergeCell ref="A598:B598"/>
    <mergeCell ref="C598:F598"/>
    <mergeCell ref="K598:L598"/>
    <mergeCell ref="N598:O598"/>
    <mergeCell ref="U598:V598"/>
    <mergeCell ref="X598:Y598"/>
    <mergeCell ref="A597:B597"/>
    <mergeCell ref="C597:F597"/>
    <mergeCell ref="K597:L597"/>
    <mergeCell ref="N597:O597"/>
    <mergeCell ref="U597:V597"/>
    <mergeCell ref="X597:Y597"/>
    <mergeCell ref="A596:B596"/>
    <mergeCell ref="C596:F596"/>
    <mergeCell ref="K596:L596"/>
    <mergeCell ref="N596:O596"/>
    <mergeCell ref="U596:V596"/>
    <mergeCell ref="X596:Y596"/>
    <mergeCell ref="A595:B595"/>
    <mergeCell ref="C595:F595"/>
    <mergeCell ref="K595:L595"/>
    <mergeCell ref="N595:O595"/>
    <mergeCell ref="U595:V595"/>
    <mergeCell ref="X595:Y595"/>
    <mergeCell ref="A594:B594"/>
    <mergeCell ref="C594:F594"/>
    <mergeCell ref="K594:L594"/>
    <mergeCell ref="N594:O594"/>
    <mergeCell ref="U594:V594"/>
    <mergeCell ref="X594:Y594"/>
    <mergeCell ref="A593:B593"/>
    <mergeCell ref="C593:F593"/>
    <mergeCell ref="K593:L593"/>
    <mergeCell ref="N593:O593"/>
    <mergeCell ref="U593:V593"/>
    <mergeCell ref="X593:Y593"/>
    <mergeCell ref="A592:B592"/>
    <mergeCell ref="C592:F592"/>
    <mergeCell ref="K592:L592"/>
    <mergeCell ref="N592:O592"/>
    <mergeCell ref="U592:V592"/>
    <mergeCell ref="X592:Y592"/>
    <mergeCell ref="A591:B591"/>
    <mergeCell ref="C591:F591"/>
    <mergeCell ref="K591:L591"/>
    <mergeCell ref="N591:O591"/>
    <mergeCell ref="U591:V591"/>
    <mergeCell ref="X591:Y591"/>
    <mergeCell ref="A588:B588"/>
    <mergeCell ref="C588:F588"/>
    <mergeCell ref="K588:L588"/>
    <mergeCell ref="N588:O588"/>
    <mergeCell ref="U588:V588"/>
    <mergeCell ref="X588:Y588"/>
    <mergeCell ref="A587:B587"/>
    <mergeCell ref="C587:F587"/>
    <mergeCell ref="K587:L587"/>
    <mergeCell ref="N587:O587"/>
    <mergeCell ref="U587:V587"/>
    <mergeCell ref="X587:Y587"/>
    <mergeCell ref="A586:B586"/>
    <mergeCell ref="C586:F586"/>
    <mergeCell ref="K586:L586"/>
    <mergeCell ref="N586:O586"/>
    <mergeCell ref="U586:V586"/>
    <mergeCell ref="X586:Y586"/>
    <mergeCell ref="A585:B585"/>
    <mergeCell ref="C585:F585"/>
    <mergeCell ref="K585:L585"/>
    <mergeCell ref="N585:O585"/>
    <mergeCell ref="U585:V585"/>
    <mergeCell ref="X585:Y585"/>
    <mergeCell ref="A584:B584"/>
    <mergeCell ref="C584:F584"/>
    <mergeCell ref="K584:L584"/>
    <mergeCell ref="N584:O584"/>
    <mergeCell ref="U584:V584"/>
    <mergeCell ref="X584:Y584"/>
    <mergeCell ref="A583:B583"/>
    <mergeCell ref="C583:F583"/>
    <mergeCell ref="K583:L583"/>
    <mergeCell ref="N583:O583"/>
    <mergeCell ref="U583:V583"/>
    <mergeCell ref="X583:Y583"/>
    <mergeCell ref="A582:B582"/>
    <mergeCell ref="C582:F582"/>
    <mergeCell ref="K582:L582"/>
    <mergeCell ref="N582:O582"/>
    <mergeCell ref="U582:V582"/>
    <mergeCell ref="X582:Y582"/>
    <mergeCell ref="A581:B581"/>
    <mergeCell ref="C581:F581"/>
    <mergeCell ref="K581:L581"/>
    <mergeCell ref="N581:O581"/>
    <mergeCell ref="U581:V581"/>
    <mergeCell ref="X581:Y581"/>
    <mergeCell ref="A580:B580"/>
    <mergeCell ref="C580:F580"/>
    <mergeCell ref="K580:L580"/>
    <mergeCell ref="N580:O580"/>
    <mergeCell ref="U580:V580"/>
    <mergeCell ref="X580:Y580"/>
    <mergeCell ref="A579:B579"/>
    <mergeCell ref="C579:F579"/>
    <mergeCell ref="K579:L579"/>
    <mergeCell ref="N579:O579"/>
    <mergeCell ref="U579:V579"/>
    <mergeCell ref="X579:Y579"/>
    <mergeCell ref="A578:B578"/>
    <mergeCell ref="C578:F578"/>
    <mergeCell ref="K578:L578"/>
    <mergeCell ref="N578:O578"/>
    <mergeCell ref="U578:V578"/>
    <mergeCell ref="X578:Y578"/>
    <mergeCell ref="A577:B577"/>
    <mergeCell ref="C577:F577"/>
    <mergeCell ref="K577:L577"/>
    <mergeCell ref="N577:O577"/>
    <mergeCell ref="U577:V577"/>
    <mergeCell ref="X577:Y577"/>
    <mergeCell ref="A576:B576"/>
    <mergeCell ref="C576:F576"/>
    <mergeCell ref="K576:L576"/>
    <mergeCell ref="N576:O576"/>
    <mergeCell ref="U576:V576"/>
    <mergeCell ref="X576:Y576"/>
    <mergeCell ref="A575:B575"/>
    <mergeCell ref="C575:F575"/>
    <mergeCell ref="K575:L575"/>
    <mergeCell ref="N575:O575"/>
    <mergeCell ref="U575:V575"/>
    <mergeCell ref="X575:Y575"/>
    <mergeCell ref="A574:B574"/>
    <mergeCell ref="C574:F574"/>
    <mergeCell ref="K574:L574"/>
    <mergeCell ref="N574:O574"/>
    <mergeCell ref="U574:V574"/>
    <mergeCell ref="X574:Y574"/>
    <mergeCell ref="A573:B573"/>
    <mergeCell ref="C573:F573"/>
    <mergeCell ref="K573:L573"/>
    <mergeCell ref="N573:O573"/>
    <mergeCell ref="U573:V573"/>
    <mergeCell ref="X573:Y573"/>
    <mergeCell ref="A572:B572"/>
    <mergeCell ref="C572:F572"/>
    <mergeCell ref="K572:L572"/>
    <mergeCell ref="N572:O572"/>
    <mergeCell ref="U572:V572"/>
    <mergeCell ref="X572:Y572"/>
    <mergeCell ref="A571:B571"/>
    <mergeCell ref="C571:F571"/>
    <mergeCell ref="K571:L571"/>
    <mergeCell ref="N571:O571"/>
    <mergeCell ref="U571:V571"/>
    <mergeCell ref="X571:Y571"/>
    <mergeCell ref="A570:B570"/>
    <mergeCell ref="C570:F570"/>
    <mergeCell ref="K570:L570"/>
    <mergeCell ref="N570:O570"/>
    <mergeCell ref="U570:V570"/>
    <mergeCell ref="X570:Y570"/>
    <mergeCell ref="A569:B569"/>
    <mergeCell ref="C569:F569"/>
    <mergeCell ref="K569:L569"/>
    <mergeCell ref="N569:O569"/>
    <mergeCell ref="U569:V569"/>
    <mergeCell ref="X569:Y569"/>
    <mergeCell ref="A568:B568"/>
    <mergeCell ref="C568:F568"/>
    <mergeCell ref="K568:L568"/>
    <mergeCell ref="N568:O568"/>
    <mergeCell ref="U568:V568"/>
    <mergeCell ref="X568:Y568"/>
    <mergeCell ref="A566:B566"/>
    <mergeCell ref="C566:F566"/>
    <mergeCell ref="K566:L566"/>
    <mergeCell ref="N566:O566"/>
    <mergeCell ref="U566:V566"/>
    <mergeCell ref="X566:Y566"/>
    <mergeCell ref="A565:B565"/>
    <mergeCell ref="C565:F565"/>
    <mergeCell ref="K565:L565"/>
    <mergeCell ref="N565:O565"/>
    <mergeCell ref="U565:V565"/>
    <mergeCell ref="X565:Y565"/>
    <mergeCell ref="A564:B564"/>
    <mergeCell ref="C564:F564"/>
    <mergeCell ref="K564:L564"/>
    <mergeCell ref="N564:O564"/>
    <mergeCell ref="U564:V564"/>
    <mergeCell ref="X564:Y564"/>
    <mergeCell ref="A563:B563"/>
    <mergeCell ref="C563:F563"/>
    <mergeCell ref="K563:L563"/>
    <mergeCell ref="N563:O563"/>
    <mergeCell ref="U563:V563"/>
    <mergeCell ref="X563:Y563"/>
    <mergeCell ref="A562:B562"/>
    <mergeCell ref="C562:F562"/>
    <mergeCell ref="K562:L562"/>
    <mergeCell ref="N562:O562"/>
    <mergeCell ref="U562:V562"/>
    <mergeCell ref="X562:Y562"/>
    <mergeCell ref="A560:B560"/>
    <mergeCell ref="C560:F560"/>
    <mergeCell ref="K560:L560"/>
    <mergeCell ref="N560:O560"/>
    <mergeCell ref="U560:V560"/>
    <mergeCell ref="X560:Y560"/>
    <mergeCell ref="A559:B559"/>
    <mergeCell ref="C559:F559"/>
    <mergeCell ref="K559:L559"/>
    <mergeCell ref="N559:O559"/>
    <mergeCell ref="U559:V559"/>
    <mergeCell ref="X559:Y559"/>
    <mergeCell ref="A558:B558"/>
    <mergeCell ref="C558:F558"/>
    <mergeCell ref="K558:L558"/>
    <mergeCell ref="N558:O558"/>
    <mergeCell ref="U558:V558"/>
    <mergeCell ref="X558:Y558"/>
    <mergeCell ref="A557:B557"/>
    <mergeCell ref="C557:F557"/>
    <mergeCell ref="K557:L557"/>
    <mergeCell ref="N557:O557"/>
    <mergeCell ref="U557:V557"/>
    <mergeCell ref="X557:Y557"/>
    <mergeCell ref="A556:B556"/>
    <mergeCell ref="C556:F556"/>
    <mergeCell ref="K556:L556"/>
    <mergeCell ref="N556:O556"/>
    <mergeCell ref="U556:V556"/>
    <mergeCell ref="X556:Y556"/>
    <mergeCell ref="A555:B555"/>
    <mergeCell ref="C555:F555"/>
    <mergeCell ref="K555:L555"/>
    <mergeCell ref="N555:O555"/>
    <mergeCell ref="U555:V555"/>
    <mergeCell ref="X555:Y555"/>
    <mergeCell ref="A554:B554"/>
    <mergeCell ref="C554:F554"/>
    <mergeCell ref="K554:L554"/>
    <mergeCell ref="N554:O554"/>
    <mergeCell ref="U554:V554"/>
    <mergeCell ref="X554:Y554"/>
    <mergeCell ref="A553:B553"/>
    <mergeCell ref="C553:F553"/>
    <mergeCell ref="K553:L553"/>
    <mergeCell ref="N553:O553"/>
    <mergeCell ref="U553:V553"/>
    <mergeCell ref="X553:Y553"/>
    <mergeCell ref="A552:B552"/>
    <mergeCell ref="C552:F552"/>
    <mergeCell ref="K552:L552"/>
    <mergeCell ref="N552:O552"/>
    <mergeCell ref="U552:V552"/>
    <mergeCell ref="X552:Y552"/>
    <mergeCell ref="A551:B551"/>
    <mergeCell ref="C551:F551"/>
    <mergeCell ref="K551:L551"/>
    <mergeCell ref="N551:O551"/>
    <mergeCell ref="U551:V551"/>
    <mergeCell ref="X551:Y551"/>
    <mergeCell ref="A550:B550"/>
    <mergeCell ref="C550:F550"/>
    <mergeCell ref="K550:L550"/>
    <mergeCell ref="N550:O550"/>
    <mergeCell ref="U550:V550"/>
    <mergeCell ref="X550:Y550"/>
    <mergeCell ref="A549:B549"/>
    <mergeCell ref="C549:F549"/>
    <mergeCell ref="K549:L549"/>
    <mergeCell ref="N549:O549"/>
    <mergeCell ref="U549:V549"/>
    <mergeCell ref="X549:Y549"/>
    <mergeCell ref="A548:B548"/>
    <mergeCell ref="C548:F548"/>
    <mergeCell ref="K548:L548"/>
    <mergeCell ref="N548:O548"/>
    <mergeCell ref="U548:V548"/>
    <mergeCell ref="X548:Y548"/>
    <mergeCell ref="A547:B547"/>
    <mergeCell ref="C547:F547"/>
    <mergeCell ref="K547:L547"/>
    <mergeCell ref="N547:O547"/>
    <mergeCell ref="U547:V547"/>
    <mergeCell ref="X547:Y547"/>
    <mergeCell ref="A546:B546"/>
    <mergeCell ref="C546:F546"/>
    <mergeCell ref="K546:L546"/>
    <mergeCell ref="N546:O546"/>
    <mergeCell ref="U546:V546"/>
    <mergeCell ref="X546:Y546"/>
    <mergeCell ref="A545:B545"/>
    <mergeCell ref="A543:B543"/>
    <mergeCell ref="C543:F543"/>
    <mergeCell ref="K543:L543"/>
    <mergeCell ref="N543:O543"/>
    <mergeCell ref="U543:V543"/>
    <mergeCell ref="X543:Y543"/>
    <mergeCell ref="X544:Y544"/>
    <mergeCell ref="N540:O540"/>
    <mergeCell ref="U540:V540"/>
    <mergeCell ref="X540:Y540"/>
    <mergeCell ref="A539:B539"/>
    <mergeCell ref="C539:F539"/>
    <mergeCell ref="K539:L539"/>
    <mergeCell ref="N539:O539"/>
    <mergeCell ref="U539:V539"/>
    <mergeCell ref="X539:Y539"/>
    <mergeCell ref="A538:B538"/>
    <mergeCell ref="C538:F538"/>
    <mergeCell ref="K538:L538"/>
    <mergeCell ref="N538:O538"/>
    <mergeCell ref="U538:V538"/>
    <mergeCell ref="X538:Y538"/>
    <mergeCell ref="A537:B537"/>
    <mergeCell ref="C537:F537"/>
    <mergeCell ref="K537:L537"/>
    <mergeCell ref="N537:O537"/>
    <mergeCell ref="U537:V537"/>
    <mergeCell ref="X537:Y537"/>
    <mergeCell ref="A536:B536"/>
    <mergeCell ref="C536:F536"/>
    <mergeCell ref="K536:L536"/>
    <mergeCell ref="N536:O536"/>
    <mergeCell ref="U536:V536"/>
    <mergeCell ref="X536:Y536"/>
    <mergeCell ref="A535:B535"/>
    <mergeCell ref="C535:F535"/>
    <mergeCell ref="K535:L535"/>
    <mergeCell ref="N535:O535"/>
    <mergeCell ref="U535:V535"/>
    <mergeCell ref="X535:Y535"/>
    <mergeCell ref="A534:B534"/>
    <mergeCell ref="C534:F534"/>
    <mergeCell ref="K534:L534"/>
    <mergeCell ref="N534:O534"/>
    <mergeCell ref="U534:V534"/>
    <mergeCell ref="X534:Y534"/>
    <mergeCell ref="A533:B533"/>
    <mergeCell ref="C533:F533"/>
    <mergeCell ref="K533:L533"/>
    <mergeCell ref="N533:O533"/>
    <mergeCell ref="U533:V533"/>
    <mergeCell ref="X533:Y533"/>
    <mergeCell ref="A532:B532"/>
    <mergeCell ref="C532:F532"/>
    <mergeCell ref="K532:L532"/>
    <mergeCell ref="N532:O532"/>
    <mergeCell ref="U532:V532"/>
    <mergeCell ref="X532:Y532"/>
    <mergeCell ref="A531:B531"/>
    <mergeCell ref="C531:F531"/>
    <mergeCell ref="K531:L531"/>
    <mergeCell ref="N531:O531"/>
    <mergeCell ref="U531:V531"/>
    <mergeCell ref="X531:Y531"/>
    <mergeCell ref="A530:B530"/>
    <mergeCell ref="C530:F530"/>
    <mergeCell ref="K530:L530"/>
    <mergeCell ref="N530:O530"/>
    <mergeCell ref="U530:V530"/>
    <mergeCell ref="X530:Y530"/>
    <mergeCell ref="A529:B529"/>
    <mergeCell ref="C529:F529"/>
    <mergeCell ref="K529:L529"/>
    <mergeCell ref="N529:O529"/>
    <mergeCell ref="U529:V529"/>
    <mergeCell ref="X529:Y529"/>
    <mergeCell ref="A528:B528"/>
    <mergeCell ref="C528:F528"/>
    <mergeCell ref="K528:L528"/>
    <mergeCell ref="N528:O528"/>
    <mergeCell ref="U528:V528"/>
    <mergeCell ref="X528:Y528"/>
    <mergeCell ref="A527:B527"/>
    <mergeCell ref="C527:F527"/>
    <mergeCell ref="K527:L527"/>
    <mergeCell ref="N527:O527"/>
    <mergeCell ref="U527:V527"/>
    <mergeCell ref="X527:Y527"/>
    <mergeCell ref="A526:B526"/>
    <mergeCell ref="C526:F526"/>
    <mergeCell ref="K526:L526"/>
    <mergeCell ref="N526:O526"/>
    <mergeCell ref="U526:V526"/>
    <mergeCell ref="X526:Y526"/>
    <mergeCell ref="A525:B525"/>
    <mergeCell ref="C525:F525"/>
    <mergeCell ref="K525:L525"/>
    <mergeCell ref="N525:O525"/>
    <mergeCell ref="U525:V525"/>
    <mergeCell ref="X525:Y525"/>
    <mergeCell ref="A524:B524"/>
    <mergeCell ref="C524:F524"/>
    <mergeCell ref="K524:L524"/>
    <mergeCell ref="N524:O524"/>
    <mergeCell ref="U524:V524"/>
    <mergeCell ref="X524:Y524"/>
    <mergeCell ref="A523:B523"/>
    <mergeCell ref="C523:F523"/>
    <mergeCell ref="K523:L523"/>
    <mergeCell ref="N523:O523"/>
    <mergeCell ref="U523:V523"/>
    <mergeCell ref="X523:Y523"/>
    <mergeCell ref="A522:B522"/>
    <mergeCell ref="C522:F522"/>
    <mergeCell ref="K522:L522"/>
    <mergeCell ref="N522:O522"/>
    <mergeCell ref="U522:V522"/>
    <mergeCell ref="X522:Y522"/>
    <mergeCell ref="A521:B521"/>
    <mergeCell ref="C521:F521"/>
    <mergeCell ref="K521:L521"/>
    <mergeCell ref="N521:O521"/>
    <mergeCell ref="U521:V521"/>
    <mergeCell ref="X521:Y521"/>
    <mergeCell ref="A520:B520"/>
    <mergeCell ref="C520:F520"/>
    <mergeCell ref="K520:L520"/>
    <mergeCell ref="N520:O520"/>
    <mergeCell ref="U520:V520"/>
    <mergeCell ref="X520:Y520"/>
    <mergeCell ref="A519:B519"/>
    <mergeCell ref="C519:F519"/>
    <mergeCell ref="K519:L519"/>
    <mergeCell ref="N519:O519"/>
    <mergeCell ref="U519:V519"/>
    <mergeCell ref="X519:Y519"/>
    <mergeCell ref="A518:B518"/>
    <mergeCell ref="C518:F518"/>
    <mergeCell ref="K518:L518"/>
    <mergeCell ref="N518:O518"/>
    <mergeCell ref="U518:V518"/>
    <mergeCell ref="X518:Y518"/>
    <mergeCell ref="A517:B517"/>
    <mergeCell ref="C517:F517"/>
    <mergeCell ref="K517:L517"/>
    <mergeCell ref="N517:O517"/>
    <mergeCell ref="U517:V517"/>
    <mergeCell ref="X517:Y517"/>
    <mergeCell ref="A516:B516"/>
    <mergeCell ref="C516:F516"/>
    <mergeCell ref="K516:L516"/>
    <mergeCell ref="N516:O516"/>
    <mergeCell ref="U516:V516"/>
    <mergeCell ref="X516:Y516"/>
    <mergeCell ref="A515:B515"/>
    <mergeCell ref="C515:F515"/>
    <mergeCell ref="K515:L515"/>
    <mergeCell ref="N515:O515"/>
    <mergeCell ref="U515:V515"/>
    <mergeCell ref="X515:Y515"/>
    <mergeCell ref="A514:B514"/>
    <mergeCell ref="C514:F514"/>
    <mergeCell ref="K514:L514"/>
    <mergeCell ref="N514:O514"/>
    <mergeCell ref="U514:V514"/>
    <mergeCell ref="X514:Y514"/>
    <mergeCell ref="A513:B513"/>
    <mergeCell ref="C513:F513"/>
    <mergeCell ref="K513:L513"/>
    <mergeCell ref="N513:O513"/>
    <mergeCell ref="U513:V513"/>
    <mergeCell ref="X513:Y513"/>
    <mergeCell ref="A512:B512"/>
    <mergeCell ref="C512:F512"/>
    <mergeCell ref="K512:L512"/>
    <mergeCell ref="N512:O512"/>
    <mergeCell ref="U512:V512"/>
    <mergeCell ref="X512:Y512"/>
    <mergeCell ref="A511:B511"/>
    <mergeCell ref="C511:F511"/>
    <mergeCell ref="K511:L511"/>
    <mergeCell ref="N511:O511"/>
    <mergeCell ref="U511:V511"/>
    <mergeCell ref="X511:Y511"/>
    <mergeCell ref="A510:B510"/>
    <mergeCell ref="C510:F510"/>
    <mergeCell ref="K510:L510"/>
    <mergeCell ref="N510:O510"/>
    <mergeCell ref="U510:V510"/>
    <mergeCell ref="X510:Y510"/>
    <mergeCell ref="A508:B508"/>
    <mergeCell ref="C508:F508"/>
    <mergeCell ref="K508:L508"/>
    <mergeCell ref="N508:O508"/>
    <mergeCell ref="U508:V508"/>
    <mergeCell ref="X508:Y508"/>
    <mergeCell ref="A507:B507"/>
    <mergeCell ref="C507:F507"/>
    <mergeCell ref="K507:L507"/>
    <mergeCell ref="N507:O507"/>
    <mergeCell ref="U507:V507"/>
    <mergeCell ref="X507:Y507"/>
    <mergeCell ref="A506:B506"/>
    <mergeCell ref="C506:F506"/>
    <mergeCell ref="K506:L506"/>
    <mergeCell ref="N506:O506"/>
    <mergeCell ref="U506:V506"/>
    <mergeCell ref="X506:Y506"/>
    <mergeCell ref="A505:B505"/>
    <mergeCell ref="C505:F505"/>
    <mergeCell ref="K505:L505"/>
    <mergeCell ref="N505:O505"/>
    <mergeCell ref="U505:V505"/>
    <mergeCell ref="X505:Y505"/>
    <mergeCell ref="A504:B504"/>
    <mergeCell ref="C504:F504"/>
    <mergeCell ref="K504:L504"/>
    <mergeCell ref="N504:O504"/>
    <mergeCell ref="U504:V504"/>
    <mergeCell ref="X504:Y504"/>
    <mergeCell ref="A503:B503"/>
    <mergeCell ref="C503:F503"/>
    <mergeCell ref="K503:L503"/>
    <mergeCell ref="N503:O503"/>
    <mergeCell ref="U503:V503"/>
    <mergeCell ref="X503:Y503"/>
    <mergeCell ref="A502:B502"/>
    <mergeCell ref="C502:F502"/>
    <mergeCell ref="K502:L502"/>
    <mergeCell ref="N502:O502"/>
    <mergeCell ref="U502:V502"/>
    <mergeCell ref="X502:Y502"/>
    <mergeCell ref="A501:B501"/>
    <mergeCell ref="C501:F501"/>
    <mergeCell ref="A499:B499"/>
    <mergeCell ref="C499:F499"/>
    <mergeCell ref="K499:L499"/>
    <mergeCell ref="N499:O499"/>
    <mergeCell ref="U499:V499"/>
    <mergeCell ref="X499:Y499"/>
    <mergeCell ref="A498:B498"/>
    <mergeCell ref="C498:F498"/>
    <mergeCell ref="K498:L498"/>
    <mergeCell ref="N498:O498"/>
    <mergeCell ref="U498:V498"/>
    <mergeCell ref="X498:Y498"/>
    <mergeCell ref="A500:B500"/>
    <mergeCell ref="C500:F500"/>
    <mergeCell ref="K500:L500"/>
    <mergeCell ref="N500:O500"/>
    <mergeCell ref="U500:V500"/>
    <mergeCell ref="X500:Y500"/>
    <mergeCell ref="A497:B497"/>
    <mergeCell ref="C497:F497"/>
    <mergeCell ref="K497:L497"/>
    <mergeCell ref="N497:O497"/>
    <mergeCell ref="U497:V497"/>
    <mergeCell ref="X497:Y497"/>
    <mergeCell ref="A496:B496"/>
    <mergeCell ref="C496:F496"/>
    <mergeCell ref="K496:L496"/>
    <mergeCell ref="N496:O496"/>
    <mergeCell ref="U496:V496"/>
    <mergeCell ref="X496:Y496"/>
    <mergeCell ref="A495:B495"/>
    <mergeCell ref="C495:F495"/>
    <mergeCell ref="K495:L495"/>
    <mergeCell ref="N495:O495"/>
    <mergeCell ref="U495:V495"/>
    <mergeCell ref="X495:Y495"/>
    <mergeCell ref="A494:B494"/>
    <mergeCell ref="C494:F494"/>
    <mergeCell ref="K494:L494"/>
    <mergeCell ref="N494:O494"/>
    <mergeCell ref="U494:V494"/>
    <mergeCell ref="X494:Y494"/>
    <mergeCell ref="A493:B493"/>
    <mergeCell ref="C493:F493"/>
    <mergeCell ref="K493:L493"/>
    <mergeCell ref="N493:O493"/>
    <mergeCell ref="U493:V493"/>
    <mergeCell ref="X493:Y493"/>
    <mergeCell ref="A492:B492"/>
    <mergeCell ref="C492:F492"/>
    <mergeCell ref="K492:L492"/>
    <mergeCell ref="N492:O492"/>
    <mergeCell ref="U492:V492"/>
    <mergeCell ref="X492:Y492"/>
    <mergeCell ref="A491:B491"/>
    <mergeCell ref="C491:F491"/>
    <mergeCell ref="K491:L491"/>
    <mergeCell ref="N491:O491"/>
    <mergeCell ref="U491:V491"/>
    <mergeCell ref="X491:Y491"/>
    <mergeCell ref="A490:B490"/>
    <mergeCell ref="C490:F490"/>
    <mergeCell ref="K490:L490"/>
    <mergeCell ref="N490:O490"/>
    <mergeCell ref="U490:V490"/>
    <mergeCell ref="X490:Y490"/>
    <mergeCell ref="A489:B489"/>
    <mergeCell ref="C489:F489"/>
    <mergeCell ref="K489:L489"/>
    <mergeCell ref="N489:O489"/>
    <mergeCell ref="U489:V489"/>
    <mergeCell ref="X489:Y489"/>
    <mergeCell ref="A488:B488"/>
    <mergeCell ref="C488:F488"/>
    <mergeCell ref="K488:L488"/>
    <mergeCell ref="N488:O488"/>
    <mergeCell ref="U488:V488"/>
    <mergeCell ref="X488:Y488"/>
    <mergeCell ref="A487:B487"/>
    <mergeCell ref="C487:F487"/>
    <mergeCell ref="K487:L487"/>
    <mergeCell ref="N487:O487"/>
    <mergeCell ref="U487:V487"/>
    <mergeCell ref="X487:Y487"/>
    <mergeCell ref="A486:B486"/>
    <mergeCell ref="C486:F486"/>
    <mergeCell ref="K486:L486"/>
    <mergeCell ref="N486:O486"/>
    <mergeCell ref="U486:V486"/>
    <mergeCell ref="X486:Y486"/>
    <mergeCell ref="A485:B485"/>
    <mergeCell ref="C485:F485"/>
    <mergeCell ref="K485:L485"/>
    <mergeCell ref="N485:O485"/>
    <mergeCell ref="U485:V485"/>
    <mergeCell ref="X485:Y485"/>
    <mergeCell ref="A484:B484"/>
    <mergeCell ref="C484:F484"/>
    <mergeCell ref="K484:L484"/>
    <mergeCell ref="N484:O484"/>
    <mergeCell ref="U484:V484"/>
    <mergeCell ref="X484:Y484"/>
    <mergeCell ref="A483:B483"/>
    <mergeCell ref="C483:F483"/>
    <mergeCell ref="K483:L483"/>
    <mergeCell ref="N483:O483"/>
    <mergeCell ref="U483:V483"/>
    <mergeCell ref="X483:Y483"/>
    <mergeCell ref="A482:B482"/>
    <mergeCell ref="C482:F482"/>
    <mergeCell ref="K482:L482"/>
    <mergeCell ref="N482:O482"/>
    <mergeCell ref="U482:V482"/>
    <mergeCell ref="X482:Y482"/>
    <mergeCell ref="A481:B481"/>
    <mergeCell ref="C481:F481"/>
    <mergeCell ref="K481:L481"/>
    <mergeCell ref="N481:O481"/>
    <mergeCell ref="U481:V481"/>
    <mergeCell ref="X481:Y481"/>
    <mergeCell ref="A480:B480"/>
    <mergeCell ref="C480:F480"/>
    <mergeCell ref="K480:L480"/>
    <mergeCell ref="N480:O480"/>
    <mergeCell ref="U480:V480"/>
    <mergeCell ref="X480:Y480"/>
    <mergeCell ref="A479:B479"/>
    <mergeCell ref="C479:F479"/>
    <mergeCell ref="K479:L479"/>
    <mergeCell ref="N479:O479"/>
    <mergeCell ref="U479:V479"/>
    <mergeCell ref="X479:Y479"/>
    <mergeCell ref="A478:B478"/>
    <mergeCell ref="C478:F478"/>
    <mergeCell ref="K478:L478"/>
    <mergeCell ref="N478:O478"/>
    <mergeCell ref="U478:V478"/>
    <mergeCell ref="X478:Y478"/>
    <mergeCell ref="A477:B477"/>
    <mergeCell ref="C477:F477"/>
    <mergeCell ref="K477:L477"/>
    <mergeCell ref="N477:O477"/>
    <mergeCell ref="U477:V477"/>
    <mergeCell ref="X477:Y477"/>
    <mergeCell ref="A476:B476"/>
    <mergeCell ref="C476:F476"/>
    <mergeCell ref="K476:L476"/>
    <mergeCell ref="N476:O476"/>
    <mergeCell ref="U476:V476"/>
    <mergeCell ref="X476:Y476"/>
    <mergeCell ref="A475:B475"/>
    <mergeCell ref="C475:F475"/>
    <mergeCell ref="K475:L475"/>
    <mergeCell ref="N475:O475"/>
    <mergeCell ref="U475:V475"/>
    <mergeCell ref="X475:Y475"/>
    <mergeCell ref="A474:B474"/>
    <mergeCell ref="C474:F474"/>
    <mergeCell ref="K474:L474"/>
    <mergeCell ref="N474:O474"/>
    <mergeCell ref="U474:V474"/>
    <mergeCell ref="X474:Y474"/>
    <mergeCell ref="A473:B473"/>
    <mergeCell ref="C473:F473"/>
    <mergeCell ref="K473:L473"/>
    <mergeCell ref="N473:O473"/>
    <mergeCell ref="U473:V473"/>
    <mergeCell ref="X473:Y473"/>
    <mergeCell ref="A472:B472"/>
    <mergeCell ref="C472:F472"/>
    <mergeCell ref="K472:L472"/>
    <mergeCell ref="N472:O472"/>
    <mergeCell ref="U472:V472"/>
    <mergeCell ref="X472:Y472"/>
    <mergeCell ref="A471:B471"/>
    <mergeCell ref="C471:F471"/>
    <mergeCell ref="K471:L471"/>
    <mergeCell ref="N471:O471"/>
    <mergeCell ref="U471:V471"/>
    <mergeCell ref="X471:Y471"/>
    <mergeCell ref="A470:B470"/>
    <mergeCell ref="C470:F470"/>
    <mergeCell ref="K470:L470"/>
    <mergeCell ref="N470:O470"/>
    <mergeCell ref="U470:V470"/>
    <mergeCell ref="X470:Y470"/>
    <mergeCell ref="A469:B469"/>
    <mergeCell ref="C469:F469"/>
    <mergeCell ref="K469:L469"/>
    <mergeCell ref="N469:O469"/>
    <mergeCell ref="U469:V469"/>
    <mergeCell ref="X469:Y469"/>
    <mergeCell ref="A468:B468"/>
    <mergeCell ref="C468:F468"/>
    <mergeCell ref="K468:L468"/>
    <mergeCell ref="N468:O468"/>
    <mergeCell ref="U468:V468"/>
    <mergeCell ref="X468:Y468"/>
    <mergeCell ref="A467:B467"/>
    <mergeCell ref="C467:F467"/>
    <mergeCell ref="K467:L467"/>
    <mergeCell ref="N467:O467"/>
    <mergeCell ref="U467:V467"/>
    <mergeCell ref="X467:Y467"/>
    <mergeCell ref="A466:B466"/>
    <mergeCell ref="C466:F466"/>
    <mergeCell ref="K466:L466"/>
    <mergeCell ref="N466:O466"/>
    <mergeCell ref="U466:V466"/>
    <mergeCell ref="X466:Y466"/>
    <mergeCell ref="A465:B465"/>
    <mergeCell ref="C465:F465"/>
    <mergeCell ref="K465:L465"/>
    <mergeCell ref="N465:O465"/>
    <mergeCell ref="U465:V465"/>
    <mergeCell ref="X465:Y465"/>
    <mergeCell ref="A464:B464"/>
    <mergeCell ref="C464:F464"/>
    <mergeCell ref="K464:L464"/>
    <mergeCell ref="N464:O464"/>
    <mergeCell ref="U464:V464"/>
    <mergeCell ref="X464:Y464"/>
    <mergeCell ref="A463:B463"/>
    <mergeCell ref="C463:F463"/>
    <mergeCell ref="K463:L463"/>
    <mergeCell ref="N463:O463"/>
    <mergeCell ref="U463:V463"/>
    <mergeCell ref="X463:Y463"/>
    <mergeCell ref="A462:B462"/>
    <mergeCell ref="C462:F462"/>
    <mergeCell ref="K462:L462"/>
    <mergeCell ref="N462:O462"/>
    <mergeCell ref="U462:V462"/>
    <mergeCell ref="X462:Y462"/>
    <mergeCell ref="A461:B461"/>
    <mergeCell ref="C461:F461"/>
    <mergeCell ref="K461:L461"/>
    <mergeCell ref="N461:O461"/>
    <mergeCell ref="U461:V461"/>
    <mergeCell ref="X461:Y461"/>
    <mergeCell ref="A460:B460"/>
    <mergeCell ref="C460:F460"/>
    <mergeCell ref="K460:L460"/>
    <mergeCell ref="N460:O460"/>
    <mergeCell ref="U460:V460"/>
    <mergeCell ref="X460:Y460"/>
    <mergeCell ref="A459:B459"/>
    <mergeCell ref="C459:F459"/>
    <mergeCell ref="K459:L459"/>
    <mergeCell ref="N459:O459"/>
    <mergeCell ref="U459:V459"/>
    <mergeCell ref="X459:Y459"/>
    <mergeCell ref="A455:B455"/>
    <mergeCell ref="C455:F455"/>
    <mergeCell ref="K455:L455"/>
    <mergeCell ref="N455:O455"/>
    <mergeCell ref="U455:V455"/>
    <mergeCell ref="X455:Y455"/>
    <mergeCell ref="A454:B454"/>
    <mergeCell ref="C454:F454"/>
    <mergeCell ref="K454:L454"/>
    <mergeCell ref="N454:O454"/>
    <mergeCell ref="U454:V454"/>
    <mergeCell ref="X454:Y454"/>
    <mergeCell ref="A453:B453"/>
    <mergeCell ref="C453:F453"/>
    <mergeCell ref="K453:L453"/>
    <mergeCell ref="N453:O453"/>
    <mergeCell ref="U453:V453"/>
    <mergeCell ref="X453:Y453"/>
    <mergeCell ref="A452:B452"/>
    <mergeCell ref="C452:F452"/>
    <mergeCell ref="K452:L452"/>
    <mergeCell ref="N452:O452"/>
    <mergeCell ref="U452:V452"/>
    <mergeCell ref="X452:Y452"/>
    <mergeCell ref="A451:B451"/>
    <mergeCell ref="C451:F451"/>
    <mergeCell ref="K451:L451"/>
    <mergeCell ref="N451:O451"/>
    <mergeCell ref="U451:V451"/>
    <mergeCell ref="X451:Y451"/>
    <mergeCell ref="A450:B450"/>
    <mergeCell ref="C450:F450"/>
    <mergeCell ref="K450:L450"/>
    <mergeCell ref="N450:O450"/>
    <mergeCell ref="U450:V450"/>
    <mergeCell ref="X450:Y450"/>
    <mergeCell ref="A449:B449"/>
    <mergeCell ref="C449:F449"/>
    <mergeCell ref="K449:L449"/>
    <mergeCell ref="N449:O449"/>
    <mergeCell ref="U449:V449"/>
    <mergeCell ref="X449:Y449"/>
    <mergeCell ref="A448:B448"/>
    <mergeCell ref="C448:F448"/>
    <mergeCell ref="K448:L448"/>
    <mergeCell ref="N448:O448"/>
    <mergeCell ref="U448:V448"/>
    <mergeCell ref="X448:Y448"/>
    <mergeCell ref="A447:B447"/>
    <mergeCell ref="C447:F447"/>
    <mergeCell ref="K447:L447"/>
    <mergeCell ref="N447:O447"/>
    <mergeCell ref="U447:V447"/>
    <mergeCell ref="X447:Y447"/>
    <mergeCell ref="A446:B446"/>
    <mergeCell ref="C446:F446"/>
    <mergeCell ref="K446:L446"/>
    <mergeCell ref="N446:O446"/>
    <mergeCell ref="U446:V446"/>
    <mergeCell ref="X446:Y446"/>
    <mergeCell ref="A445:B445"/>
    <mergeCell ref="C445:F445"/>
    <mergeCell ref="K445:L445"/>
    <mergeCell ref="N445:O445"/>
    <mergeCell ref="U445:V445"/>
    <mergeCell ref="X445:Y445"/>
    <mergeCell ref="A444:B444"/>
    <mergeCell ref="C444:F444"/>
    <mergeCell ref="K444:L444"/>
    <mergeCell ref="N444:O444"/>
    <mergeCell ref="U444:V444"/>
    <mergeCell ref="X444:Y444"/>
    <mergeCell ref="A443:B443"/>
    <mergeCell ref="C443:F443"/>
    <mergeCell ref="K443:L443"/>
    <mergeCell ref="N443:O443"/>
    <mergeCell ref="U443:V443"/>
    <mergeCell ref="X443:Y443"/>
    <mergeCell ref="A442:B442"/>
    <mergeCell ref="C442:F442"/>
    <mergeCell ref="K442:L442"/>
    <mergeCell ref="N442:O442"/>
    <mergeCell ref="U442:V442"/>
    <mergeCell ref="X442:Y442"/>
    <mergeCell ref="A441:B441"/>
    <mergeCell ref="C441:F441"/>
    <mergeCell ref="K441:L441"/>
    <mergeCell ref="N441:O441"/>
    <mergeCell ref="U441:V441"/>
    <mergeCell ref="X441:Y441"/>
    <mergeCell ref="A440:B440"/>
    <mergeCell ref="C440:F440"/>
    <mergeCell ref="K440:L440"/>
    <mergeCell ref="N440:O440"/>
    <mergeCell ref="U440:V440"/>
    <mergeCell ref="X440:Y440"/>
    <mergeCell ref="A439:B439"/>
    <mergeCell ref="C439:F439"/>
    <mergeCell ref="K439:L439"/>
    <mergeCell ref="N439:O439"/>
    <mergeCell ref="U439:V439"/>
    <mergeCell ref="X439:Y439"/>
    <mergeCell ref="A438:B438"/>
    <mergeCell ref="C438:F438"/>
    <mergeCell ref="K438:L438"/>
    <mergeCell ref="N438:O438"/>
    <mergeCell ref="U438:V438"/>
    <mergeCell ref="X438:Y438"/>
    <mergeCell ref="A437:B437"/>
    <mergeCell ref="C437:F437"/>
    <mergeCell ref="K437:L437"/>
    <mergeCell ref="N437:O437"/>
    <mergeCell ref="U437:V437"/>
    <mergeCell ref="X437:Y437"/>
    <mergeCell ref="A436:B436"/>
    <mergeCell ref="C436:F436"/>
    <mergeCell ref="K436:L436"/>
    <mergeCell ref="N436:O436"/>
    <mergeCell ref="U436:V436"/>
    <mergeCell ref="X436:Y436"/>
    <mergeCell ref="A435:B435"/>
    <mergeCell ref="C435:F435"/>
    <mergeCell ref="K435:L435"/>
    <mergeCell ref="N435:O435"/>
    <mergeCell ref="U435:V435"/>
    <mergeCell ref="X435:Y435"/>
    <mergeCell ref="A434:B434"/>
    <mergeCell ref="C434:F434"/>
    <mergeCell ref="K434:L434"/>
    <mergeCell ref="N434:O434"/>
    <mergeCell ref="U434:V434"/>
    <mergeCell ref="X434:Y434"/>
    <mergeCell ref="A433:B433"/>
    <mergeCell ref="C433:F433"/>
    <mergeCell ref="K433:L433"/>
    <mergeCell ref="N433:O433"/>
    <mergeCell ref="U433:V433"/>
    <mergeCell ref="X433:Y433"/>
    <mergeCell ref="A432:B432"/>
    <mergeCell ref="C432:F432"/>
    <mergeCell ref="K432:L432"/>
    <mergeCell ref="N432:O432"/>
    <mergeCell ref="U432:V432"/>
    <mergeCell ref="X432:Y432"/>
    <mergeCell ref="A431:B431"/>
    <mergeCell ref="C431:F431"/>
    <mergeCell ref="K431:L431"/>
    <mergeCell ref="N431:O431"/>
    <mergeCell ref="U431:V431"/>
    <mergeCell ref="X431:Y431"/>
    <mergeCell ref="A430:B430"/>
    <mergeCell ref="C430:F430"/>
    <mergeCell ref="K430:L430"/>
    <mergeCell ref="N430:O430"/>
    <mergeCell ref="U430:V430"/>
    <mergeCell ref="X430:Y430"/>
    <mergeCell ref="A429:B429"/>
    <mergeCell ref="C429:F429"/>
    <mergeCell ref="K429:L429"/>
    <mergeCell ref="N429:O429"/>
    <mergeCell ref="U429:V429"/>
    <mergeCell ref="X429:Y429"/>
    <mergeCell ref="A428:B428"/>
    <mergeCell ref="C428:F428"/>
    <mergeCell ref="K428:L428"/>
    <mergeCell ref="N428:O428"/>
    <mergeCell ref="U428:V428"/>
    <mergeCell ref="X428:Y428"/>
    <mergeCell ref="A427:B427"/>
    <mergeCell ref="C427:F427"/>
    <mergeCell ref="K427:L427"/>
    <mergeCell ref="N427:O427"/>
    <mergeCell ref="U427:V427"/>
    <mergeCell ref="X427:Y427"/>
    <mergeCell ref="A426:B426"/>
    <mergeCell ref="C426:F426"/>
    <mergeCell ref="K426:L426"/>
    <mergeCell ref="N426:O426"/>
    <mergeCell ref="U426:V426"/>
    <mergeCell ref="X426:Y426"/>
    <mergeCell ref="A425:B425"/>
    <mergeCell ref="C425:F425"/>
    <mergeCell ref="K425:L425"/>
    <mergeCell ref="N425:O425"/>
    <mergeCell ref="U425:V425"/>
    <mergeCell ref="X425:Y425"/>
    <mergeCell ref="A424:B424"/>
    <mergeCell ref="C424:F424"/>
    <mergeCell ref="K424:L424"/>
    <mergeCell ref="N424:O424"/>
    <mergeCell ref="U424:V424"/>
    <mergeCell ref="X424:Y424"/>
    <mergeCell ref="A423:B423"/>
    <mergeCell ref="C423:F423"/>
    <mergeCell ref="K423:L423"/>
    <mergeCell ref="N423:O423"/>
    <mergeCell ref="U423:V423"/>
    <mergeCell ref="X423:Y423"/>
    <mergeCell ref="A422:B422"/>
    <mergeCell ref="C422:F422"/>
    <mergeCell ref="K422:L422"/>
    <mergeCell ref="N422:O422"/>
    <mergeCell ref="U422:V422"/>
    <mergeCell ref="X422:Y422"/>
    <mergeCell ref="A421:B421"/>
    <mergeCell ref="C421:F421"/>
    <mergeCell ref="K421:L421"/>
    <mergeCell ref="N421:O421"/>
    <mergeCell ref="U421:V421"/>
    <mergeCell ref="X421:Y421"/>
    <mergeCell ref="A420:B420"/>
    <mergeCell ref="C420:F420"/>
    <mergeCell ref="K420:L420"/>
    <mergeCell ref="N420:O420"/>
    <mergeCell ref="U420:V420"/>
    <mergeCell ref="X420:Y420"/>
    <mergeCell ref="X418:Y418"/>
    <mergeCell ref="A419:B419"/>
    <mergeCell ref="A417:B417"/>
    <mergeCell ref="C417:F417"/>
    <mergeCell ref="K417:L417"/>
    <mergeCell ref="N417:O417"/>
    <mergeCell ref="U417:V417"/>
    <mergeCell ref="X417:Y417"/>
    <mergeCell ref="A416:B416"/>
    <mergeCell ref="C416:F416"/>
    <mergeCell ref="K416:L416"/>
    <mergeCell ref="N416:O416"/>
    <mergeCell ref="U416:V416"/>
    <mergeCell ref="X416:Y416"/>
    <mergeCell ref="A415:B415"/>
    <mergeCell ref="C415:F415"/>
    <mergeCell ref="K415:L415"/>
    <mergeCell ref="N415:O415"/>
    <mergeCell ref="U415:V415"/>
    <mergeCell ref="X415:Y415"/>
    <mergeCell ref="C419:F419"/>
    <mergeCell ref="K419:L419"/>
    <mergeCell ref="N419:O419"/>
    <mergeCell ref="U419:V419"/>
    <mergeCell ref="X419:Y419"/>
    <mergeCell ref="A418:B418"/>
    <mergeCell ref="C418:F418"/>
    <mergeCell ref="K418:L418"/>
    <mergeCell ref="N418:O418"/>
    <mergeCell ref="U418:V418"/>
    <mergeCell ref="A414:B414"/>
    <mergeCell ref="C414:F414"/>
    <mergeCell ref="K414:L414"/>
    <mergeCell ref="N414:O414"/>
    <mergeCell ref="U414:V414"/>
    <mergeCell ref="X414:Y414"/>
    <mergeCell ref="A413:B413"/>
    <mergeCell ref="C413:F413"/>
    <mergeCell ref="K413:L413"/>
    <mergeCell ref="N413:O413"/>
    <mergeCell ref="U413:V413"/>
    <mergeCell ref="X413:Y413"/>
    <mergeCell ref="A412:B412"/>
    <mergeCell ref="C412:F412"/>
    <mergeCell ref="K412:L412"/>
    <mergeCell ref="N412:O412"/>
    <mergeCell ref="U412:V412"/>
    <mergeCell ref="X412:Y412"/>
    <mergeCell ref="A411:B411"/>
    <mergeCell ref="C411:F411"/>
    <mergeCell ref="K411:L411"/>
    <mergeCell ref="N411:O411"/>
    <mergeCell ref="U411:V411"/>
    <mergeCell ref="X411:Y411"/>
    <mergeCell ref="A410:B410"/>
    <mergeCell ref="C410:F410"/>
    <mergeCell ref="K410:L410"/>
    <mergeCell ref="N410:O410"/>
    <mergeCell ref="U410:V410"/>
    <mergeCell ref="X410:Y410"/>
    <mergeCell ref="A409:B409"/>
    <mergeCell ref="C409:F409"/>
    <mergeCell ref="K409:L409"/>
    <mergeCell ref="N409:O409"/>
    <mergeCell ref="U409:V409"/>
    <mergeCell ref="X409:Y409"/>
    <mergeCell ref="A408:B408"/>
    <mergeCell ref="C408:F408"/>
    <mergeCell ref="K408:L408"/>
    <mergeCell ref="N408:O408"/>
    <mergeCell ref="U408:V408"/>
    <mergeCell ref="X408:Y408"/>
    <mergeCell ref="A407:B407"/>
    <mergeCell ref="C407:F407"/>
    <mergeCell ref="K407:L407"/>
    <mergeCell ref="N407:O407"/>
    <mergeCell ref="U407:V407"/>
    <mergeCell ref="X407:Y407"/>
    <mergeCell ref="A406:B406"/>
    <mergeCell ref="C406:F406"/>
    <mergeCell ref="K406:L406"/>
    <mergeCell ref="N406:O406"/>
    <mergeCell ref="U406:V406"/>
    <mergeCell ref="X406:Y406"/>
    <mergeCell ref="A405:B405"/>
    <mergeCell ref="C405:F405"/>
    <mergeCell ref="K405:L405"/>
    <mergeCell ref="N405:O405"/>
    <mergeCell ref="U405:V405"/>
    <mergeCell ref="X405:Y405"/>
    <mergeCell ref="A404:B404"/>
    <mergeCell ref="C404:F404"/>
    <mergeCell ref="K404:L404"/>
    <mergeCell ref="N404:O404"/>
    <mergeCell ref="U404:V404"/>
    <mergeCell ref="X404:Y404"/>
    <mergeCell ref="A403:B403"/>
    <mergeCell ref="C403:F403"/>
    <mergeCell ref="K403:L403"/>
    <mergeCell ref="N403:O403"/>
    <mergeCell ref="U403:V403"/>
    <mergeCell ref="X403:Y403"/>
    <mergeCell ref="A402:B402"/>
    <mergeCell ref="C402:F402"/>
    <mergeCell ref="K402:L402"/>
    <mergeCell ref="N402:O402"/>
    <mergeCell ref="U402:V402"/>
    <mergeCell ref="X402:Y402"/>
    <mergeCell ref="A401:B401"/>
    <mergeCell ref="C401:F401"/>
    <mergeCell ref="K401:L401"/>
    <mergeCell ref="N401:O401"/>
    <mergeCell ref="U401:V401"/>
    <mergeCell ref="X401:Y401"/>
    <mergeCell ref="A400:B400"/>
    <mergeCell ref="C400:F400"/>
    <mergeCell ref="K400:L400"/>
    <mergeCell ref="N400:O400"/>
    <mergeCell ref="U400:V400"/>
    <mergeCell ref="X400:Y400"/>
    <mergeCell ref="A399:B399"/>
    <mergeCell ref="C399:F399"/>
    <mergeCell ref="K399:L399"/>
    <mergeCell ref="N399:O399"/>
    <mergeCell ref="U399:V399"/>
    <mergeCell ref="X399:Y399"/>
    <mergeCell ref="A398:B398"/>
    <mergeCell ref="C398:F398"/>
    <mergeCell ref="K398:L398"/>
    <mergeCell ref="N398:O398"/>
    <mergeCell ref="U398:V398"/>
    <mergeCell ref="X398:Y398"/>
    <mergeCell ref="A397:B397"/>
    <mergeCell ref="C397:F397"/>
    <mergeCell ref="K397:L397"/>
    <mergeCell ref="N397:O397"/>
    <mergeCell ref="U397:V397"/>
    <mergeCell ref="X397:Y397"/>
    <mergeCell ref="A396:B396"/>
    <mergeCell ref="C396:F396"/>
    <mergeCell ref="K396:L396"/>
    <mergeCell ref="N396:O396"/>
    <mergeCell ref="U396:V396"/>
    <mergeCell ref="X396:Y396"/>
    <mergeCell ref="A395:B395"/>
    <mergeCell ref="C395:F395"/>
    <mergeCell ref="K395:L395"/>
    <mergeCell ref="N395:O395"/>
    <mergeCell ref="U395:V395"/>
    <mergeCell ref="X395:Y395"/>
    <mergeCell ref="A394:B394"/>
    <mergeCell ref="C394:F394"/>
    <mergeCell ref="K394:L394"/>
    <mergeCell ref="N394:O394"/>
    <mergeCell ref="U394:V394"/>
    <mergeCell ref="X394:Y394"/>
    <mergeCell ref="A393:B393"/>
    <mergeCell ref="C393:F393"/>
    <mergeCell ref="K393:L393"/>
    <mergeCell ref="N393:O393"/>
    <mergeCell ref="U393:V393"/>
    <mergeCell ref="X393:Y393"/>
    <mergeCell ref="A392:B392"/>
    <mergeCell ref="C392:F392"/>
    <mergeCell ref="K392:L392"/>
    <mergeCell ref="N392:O392"/>
    <mergeCell ref="U392:V392"/>
    <mergeCell ref="X392:Y392"/>
    <mergeCell ref="A391:B391"/>
    <mergeCell ref="C391:F391"/>
    <mergeCell ref="K391:L391"/>
    <mergeCell ref="N391:O391"/>
    <mergeCell ref="U391:V391"/>
    <mergeCell ref="X391:Y391"/>
    <mergeCell ref="A390:B390"/>
    <mergeCell ref="C390:F390"/>
    <mergeCell ref="K390:L390"/>
    <mergeCell ref="N390:O390"/>
    <mergeCell ref="U390:V390"/>
    <mergeCell ref="X390:Y390"/>
    <mergeCell ref="A389:B389"/>
    <mergeCell ref="C389:F389"/>
    <mergeCell ref="K389:L389"/>
    <mergeCell ref="N389:O389"/>
    <mergeCell ref="U389:V389"/>
    <mergeCell ref="X389:Y389"/>
    <mergeCell ref="A388:B388"/>
    <mergeCell ref="C388:F388"/>
    <mergeCell ref="K388:L388"/>
    <mergeCell ref="N388:O388"/>
    <mergeCell ref="U388:V388"/>
    <mergeCell ref="X388:Y388"/>
    <mergeCell ref="A387:B387"/>
    <mergeCell ref="C387:F387"/>
    <mergeCell ref="K387:L387"/>
    <mergeCell ref="N387:O387"/>
    <mergeCell ref="U387:V387"/>
    <mergeCell ref="X387:Y387"/>
    <mergeCell ref="A386:B386"/>
    <mergeCell ref="C386:F386"/>
    <mergeCell ref="K386:L386"/>
    <mergeCell ref="N386:O386"/>
    <mergeCell ref="U386:V386"/>
    <mergeCell ref="X386:Y386"/>
    <mergeCell ref="A385:B385"/>
    <mergeCell ref="C385:F385"/>
    <mergeCell ref="K385:L385"/>
    <mergeCell ref="N385:O385"/>
    <mergeCell ref="U385:V385"/>
    <mergeCell ref="X385:Y385"/>
    <mergeCell ref="A384:B384"/>
    <mergeCell ref="C384:F384"/>
    <mergeCell ref="K384:L384"/>
    <mergeCell ref="N384:O384"/>
    <mergeCell ref="U384:V384"/>
    <mergeCell ref="X384:Y384"/>
    <mergeCell ref="A383:B383"/>
    <mergeCell ref="C383:F383"/>
    <mergeCell ref="K383:L383"/>
    <mergeCell ref="N383:O383"/>
    <mergeCell ref="U383:V383"/>
    <mergeCell ref="X383:Y383"/>
    <mergeCell ref="A382:B382"/>
    <mergeCell ref="C382:F382"/>
    <mergeCell ref="K382:L382"/>
    <mergeCell ref="N382:O382"/>
    <mergeCell ref="U382:V382"/>
    <mergeCell ref="X382:Y382"/>
    <mergeCell ref="A381:B381"/>
    <mergeCell ref="C381:F381"/>
    <mergeCell ref="K381:L381"/>
    <mergeCell ref="N381:O381"/>
    <mergeCell ref="U381:V381"/>
    <mergeCell ref="X381:Y381"/>
    <mergeCell ref="A380:B380"/>
    <mergeCell ref="C380:F380"/>
    <mergeCell ref="K380:L380"/>
    <mergeCell ref="N380:O380"/>
    <mergeCell ref="U380:V380"/>
    <mergeCell ref="X380:Y380"/>
    <mergeCell ref="A379:B379"/>
    <mergeCell ref="C379:F379"/>
    <mergeCell ref="K379:L379"/>
    <mergeCell ref="N379:O379"/>
    <mergeCell ref="U379:V379"/>
    <mergeCell ref="X379:Y379"/>
    <mergeCell ref="A378:B378"/>
    <mergeCell ref="C378:F378"/>
    <mergeCell ref="K378:L378"/>
    <mergeCell ref="N378:O378"/>
    <mergeCell ref="U378:V378"/>
    <mergeCell ref="X378:Y378"/>
    <mergeCell ref="A377:B377"/>
    <mergeCell ref="C377:F377"/>
    <mergeCell ref="K377:L377"/>
    <mergeCell ref="N377:O377"/>
    <mergeCell ref="U377:V377"/>
    <mergeCell ref="X377:Y377"/>
    <mergeCell ref="A376:B376"/>
    <mergeCell ref="C376:F376"/>
    <mergeCell ref="K376:L376"/>
    <mergeCell ref="N376:O376"/>
    <mergeCell ref="U376:V376"/>
    <mergeCell ref="X376:Y376"/>
    <mergeCell ref="A375:B375"/>
    <mergeCell ref="C375:F375"/>
    <mergeCell ref="K375:L375"/>
    <mergeCell ref="N375:O375"/>
    <mergeCell ref="U375:V375"/>
    <mergeCell ref="X375:Y375"/>
    <mergeCell ref="A374:B374"/>
    <mergeCell ref="C374:F374"/>
    <mergeCell ref="K374:L374"/>
    <mergeCell ref="N374:O374"/>
    <mergeCell ref="U374:V374"/>
    <mergeCell ref="X374:Y374"/>
    <mergeCell ref="A373:B373"/>
    <mergeCell ref="C373:F373"/>
    <mergeCell ref="K373:L373"/>
    <mergeCell ref="N373:O373"/>
    <mergeCell ref="U373:V373"/>
    <mergeCell ref="X373:Y373"/>
    <mergeCell ref="A372:B372"/>
    <mergeCell ref="C372:F372"/>
    <mergeCell ref="K372:L372"/>
    <mergeCell ref="N372:O372"/>
    <mergeCell ref="U372:V372"/>
    <mergeCell ref="X372:Y372"/>
    <mergeCell ref="A371:B371"/>
    <mergeCell ref="C371:F371"/>
    <mergeCell ref="K371:L371"/>
    <mergeCell ref="N371:O371"/>
    <mergeCell ref="U371:V371"/>
    <mergeCell ref="X371:Y371"/>
    <mergeCell ref="A370:B370"/>
    <mergeCell ref="C370:F370"/>
    <mergeCell ref="K370:L370"/>
    <mergeCell ref="N370:O370"/>
    <mergeCell ref="U370:V370"/>
    <mergeCell ref="X370:Y370"/>
    <mergeCell ref="A369:B369"/>
    <mergeCell ref="C369:F369"/>
    <mergeCell ref="K369:L369"/>
    <mergeCell ref="N369:O369"/>
    <mergeCell ref="U369:V369"/>
    <mergeCell ref="X369:Y369"/>
    <mergeCell ref="A368:B368"/>
    <mergeCell ref="C368:F368"/>
    <mergeCell ref="K368:L368"/>
    <mergeCell ref="N368:O368"/>
    <mergeCell ref="U368:V368"/>
    <mergeCell ref="X368:Y368"/>
    <mergeCell ref="A366:B366"/>
    <mergeCell ref="C366:F366"/>
    <mergeCell ref="K366:L366"/>
    <mergeCell ref="N366:O366"/>
    <mergeCell ref="U366:V366"/>
    <mergeCell ref="X366:Y366"/>
    <mergeCell ref="A365:B365"/>
    <mergeCell ref="C365:F365"/>
    <mergeCell ref="K365:L365"/>
    <mergeCell ref="N365:O365"/>
    <mergeCell ref="U365:V365"/>
    <mergeCell ref="X365:Y365"/>
    <mergeCell ref="A364:B364"/>
    <mergeCell ref="C364:F364"/>
    <mergeCell ref="K364:L364"/>
    <mergeCell ref="N364:O364"/>
    <mergeCell ref="U364:V364"/>
    <mergeCell ref="X364:Y364"/>
    <mergeCell ref="A363:B363"/>
    <mergeCell ref="C363:F363"/>
    <mergeCell ref="K363:L363"/>
    <mergeCell ref="N363:O363"/>
    <mergeCell ref="U363:V363"/>
    <mergeCell ref="X363:Y363"/>
    <mergeCell ref="A362:B362"/>
    <mergeCell ref="C362:F362"/>
    <mergeCell ref="K362:L362"/>
    <mergeCell ref="N362:O362"/>
    <mergeCell ref="U362:V362"/>
    <mergeCell ref="X362:Y362"/>
    <mergeCell ref="A361:B361"/>
    <mergeCell ref="C361:F361"/>
    <mergeCell ref="K361:L361"/>
    <mergeCell ref="N361:O361"/>
    <mergeCell ref="U361:V361"/>
    <mergeCell ref="X361:Y361"/>
    <mergeCell ref="A360:B360"/>
    <mergeCell ref="C360:F360"/>
    <mergeCell ref="K360:L360"/>
    <mergeCell ref="N360:O360"/>
    <mergeCell ref="U360:V360"/>
    <mergeCell ref="X360:Y360"/>
    <mergeCell ref="A359:B359"/>
    <mergeCell ref="C359:F359"/>
    <mergeCell ref="K359:L359"/>
    <mergeCell ref="N359:O359"/>
    <mergeCell ref="U359:V359"/>
    <mergeCell ref="X359:Y359"/>
    <mergeCell ref="A358:B358"/>
    <mergeCell ref="C358:F358"/>
    <mergeCell ref="K358:L358"/>
    <mergeCell ref="N358:O358"/>
    <mergeCell ref="U358:V358"/>
    <mergeCell ref="X358:Y358"/>
    <mergeCell ref="A357:B357"/>
    <mergeCell ref="C357:F357"/>
    <mergeCell ref="K357:L357"/>
    <mergeCell ref="N357:O357"/>
    <mergeCell ref="U357:V357"/>
    <mergeCell ref="X357:Y357"/>
    <mergeCell ref="A356:B356"/>
    <mergeCell ref="C356:F356"/>
    <mergeCell ref="K356:L356"/>
    <mergeCell ref="N356:O356"/>
    <mergeCell ref="U356:V356"/>
    <mergeCell ref="X356:Y356"/>
    <mergeCell ref="A355:B355"/>
    <mergeCell ref="C355:F355"/>
    <mergeCell ref="K355:L355"/>
    <mergeCell ref="N355:O355"/>
    <mergeCell ref="U355:V355"/>
    <mergeCell ref="X355:Y355"/>
    <mergeCell ref="A354:B354"/>
    <mergeCell ref="C354:F354"/>
    <mergeCell ref="K354:L354"/>
    <mergeCell ref="N354:O354"/>
    <mergeCell ref="U354:V354"/>
    <mergeCell ref="X354:Y354"/>
    <mergeCell ref="A353:B353"/>
    <mergeCell ref="C353:F353"/>
    <mergeCell ref="K353:L353"/>
    <mergeCell ref="N353:O353"/>
    <mergeCell ref="U353:V353"/>
    <mergeCell ref="X353:Y353"/>
    <mergeCell ref="A352:B352"/>
    <mergeCell ref="C352:F352"/>
    <mergeCell ref="K352:L352"/>
    <mergeCell ref="N352:O352"/>
    <mergeCell ref="U352:V352"/>
    <mergeCell ref="X352:Y352"/>
    <mergeCell ref="A351:B351"/>
    <mergeCell ref="C351:F351"/>
    <mergeCell ref="K351:L351"/>
    <mergeCell ref="N351:O351"/>
    <mergeCell ref="U351:V351"/>
    <mergeCell ref="X351:Y351"/>
    <mergeCell ref="A350:B350"/>
    <mergeCell ref="C350:F350"/>
    <mergeCell ref="K350:L350"/>
    <mergeCell ref="N350:O350"/>
    <mergeCell ref="U350:V350"/>
    <mergeCell ref="X350:Y350"/>
    <mergeCell ref="A349:B349"/>
    <mergeCell ref="C349:F349"/>
    <mergeCell ref="K349:L349"/>
    <mergeCell ref="N349:O349"/>
    <mergeCell ref="U349:V349"/>
    <mergeCell ref="X349:Y349"/>
    <mergeCell ref="A348:B348"/>
    <mergeCell ref="C348:F348"/>
    <mergeCell ref="K348:L348"/>
    <mergeCell ref="N348:O348"/>
    <mergeCell ref="U348:V348"/>
    <mergeCell ref="X348:Y348"/>
    <mergeCell ref="A347:B347"/>
    <mergeCell ref="C347:F347"/>
    <mergeCell ref="K347:L347"/>
    <mergeCell ref="N347:O347"/>
    <mergeCell ref="U347:V347"/>
    <mergeCell ref="X347:Y347"/>
    <mergeCell ref="A346:B346"/>
    <mergeCell ref="C346:F346"/>
    <mergeCell ref="K346:L346"/>
    <mergeCell ref="N346:O346"/>
    <mergeCell ref="U346:V346"/>
    <mergeCell ref="X346:Y346"/>
    <mergeCell ref="A345:B345"/>
    <mergeCell ref="C345:F345"/>
    <mergeCell ref="K345:L345"/>
    <mergeCell ref="N345:O345"/>
    <mergeCell ref="U345:V345"/>
    <mergeCell ref="X345:Y345"/>
    <mergeCell ref="A344:B344"/>
    <mergeCell ref="C344:F344"/>
    <mergeCell ref="K344:L344"/>
    <mergeCell ref="N344:O344"/>
    <mergeCell ref="U344:V344"/>
    <mergeCell ref="X344:Y344"/>
    <mergeCell ref="A343:B343"/>
    <mergeCell ref="C343:F343"/>
    <mergeCell ref="K343:L343"/>
    <mergeCell ref="N343:O343"/>
    <mergeCell ref="U343:V343"/>
    <mergeCell ref="X343:Y343"/>
    <mergeCell ref="A342:B342"/>
    <mergeCell ref="C342:F342"/>
    <mergeCell ref="K342:L342"/>
    <mergeCell ref="N342:O342"/>
    <mergeCell ref="U342:V342"/>
    <mergeCell ref="X342:Y342"/>
    <mergeCell ref="A339:B339"/>
    <mergeCell ref="C339:F339"/>
    <mergeCell ref="K339:L339"/>
    <mergeCell ref="N339:O339"/>
    <mergeCell ref="U339:V339"/>
    <mergeCell ref="X339:Y339"/>
    <mergeCell ref="A338:B338"/>
    <mergeCell ref="C338:F338"/>
    <mergeCell ref="K338:L338"/>
    <mergeCell ref="N338:O338"/>
    <mergeCell ref="U338:V338"/>
    <mergeCell ref="X338:Y338"/>
    <mergeCell ref="A337:B337"/>
    <mergeCell ref="C337:F337"/>
    <mergeCell ref="K337:L337"/>
    <mergeCell ref="N337:O337"/>
    <mergeCell ref="U337:V337"/>
    <mergeCell ref="X337:Y337"/>
    <mergeCell ref="A336:B336"/>
    <mergeCell ref="C336:F336"/>
    <mergeCell ref="K336:L336"/>
    <mergeCell ref="N336:O336"/>
    <mergeCell ref="U336:V336"/>
    <mergeCell ref="X336:Y336"/>
    <mergeCell ref="A335:B335"/>
    <mergeCell ref="C335:F335"/>
    <mergeCell ref="K335:L335"/>
    <mergeCell ref="N335:O335"/>
    <mergeCell ref="U335:V335"/>
    <mergeCell ref="X335:Y335"/>
    <mergeCell ref="A334:B334"/>
    <mergeCell ref="C334:F334"/>
    <mergeCell ref="K334:L334"/>
    <mergeCell ref="N334:O334"/>
    <mergeCell ref="U334:V334"/>
    <mergeCell ref="X334:Y334"/>
    <mergeCell ref="A333:B333"/>
    <mergeCell ref="C333:F333"/>
    <mergeCell ref="K333:L333"/>
    <mergeCell ref="N333:O333"/>
    <mergeCell ref="U333:V333"/>
    <mergeCell ref="X333:Y333"/>
    <mergeCell ref="A332:B332"/>
    <mergeCell ref="C332:F332"/>
    <mergeCell ref="K332:L332"/>
    <mergeCell ref="N332:O332"/>
    <mergeCell ref="U332:V332"/>
    <mergeCell ref="X332:Y332"/>
    <mergeCell ref="A331:B331"/>
    <mergeCell ref="C331:F331"/>
    <mergeCell ref="K331:L331"/>
    <mergeCell ref="N331:O331"/>
    <mergeCell ref="U331:V331"/>
    <mergeCell ref="X331:Y331"/>
    <mergeCell ref="A330:B330"/>
    <mergeCell ref="C330:F330"/>
    <mergeCell ref="K330:L330"/>
    <mergeCell ref="N330:O330"/>
    <mergeCell ref="U330:V330"/>
    <mergeCell ref="X330:Y330"/>
    <mergeCell ref="A329:B329"/>
    <mergeCell ref="C329:F329"/>
    <mergeCell ref="K329:L329"/>
    <mergeCell ref="N329:O329"/>
    <mergeCell ref="U329:V329"/>
    <mergeCell ref="X329:Y329"/>
    <mergeCell ref="A328:B328"/>
    <mergeCell ref="C328:F328"/>
    <mergeCell ref="K328:L328"/>
    <mergeCell ref="N328:O328"/>
    <mergeCell ref="U328:V328"/>
    <mergeCell ref="X328:Y328"/>
    <mergeCell ref="A327:B327"/>
    <mergeCell ref="C327:F327"/>
    <mergeCell ref="K327:L327"/>
    <mergeCell ref="N327:O327"/>
    <mergeCell ref="U327:V327"/>
    <mergeCell ref="X327:Y327"/>
    <mergeCell ref="A326:B326"/>
    <mergeCell ref="C326:F326"/>
    <mergeCell ref="K326:L326"/>
    <mergeCell ref="N326:O326"/>
    <mergeCell ref="U326:V326"/>
    <mergeCell ref="X326:Y326"/>
    <mergeCell ref="A325:B325"/>
    <mergeCell ref="C325:F325"/>
    <mergeCell ref="K325:L325"/>
    <mergeCell ref="N325:O325"/>
    <mergeCell ref="U325:V325"/>
    <mergeCell ref="X325:Y325"/>
    <mergeCell ref="A324:B324"/>
    <mergeCell ref="C324:F324"/>
    <mergeCell ref="K324:L324"/>
    <mergeCell ref="N324:O324"/>
    <mergeCell ref="U324:V324"/>
    <mergeCell ref="X324:Y324"/>
    <mergeCell ref="A323:B323"/>
    <mergeCell ref="C323:F323"/>
    <mergeCell ref="K323:L323"/>
    <mergeCell ref="N323:O323"/>
    <mergeCell ref="U323:V323"/>
    <mergeCell ref="X323:Y323"/>
    <mergeCell ref="A322:B322"/>
    <mergeCell ref="C322:F322"/>
    <mergeCell ref="K322:L322"/>
    <mergeCell ref="N322:O322"/>
    <mergeCell ref="U322:V322"/>
    <mergeCell ref="X322:Y322"/>
    <mergeCell ref="A321:B321"/>
    <mergeCell ref="C321:F321"/>
    <mergeCell ref="K321:L321"/>
    <mergeCell ref="N321:O321"/>
    <mergeCell ref="U321:V321"/>
    <mergeCell ref="X321:Y321"/>
    <mergeCell ref="A320:B320"/>
    <mergeCell ref="C320:F320"/>
    <mergeCell ref="K320:L320"/>
    <mergeCell ref="N320:O320"/>
    <mergeCell ref="U320:V320"/>
    <mergeCell ref="X320:Y320"/>
    <mergeCell ref="A319:B319"/>
    <mergeCell ref="C319:F319"/>
    <mergeCell ref="K319:L319"/>
    <mergeCell ref="N319:O319"/>
    <mergeCell ref="U319:V319"/>
    <mergeCell ref="X319:Y319"/>
    <mergeCell ref="AG317:AH317"/>
    <mergeCell ref="A318:B318"/>
    <mergeCell ref="C318:F318"/>
    <mergeCell ref="K318:L318"/>
    <mergeCell ref="N318:O318"/>
    <mergeCell ref="U318:V318"/>
    <mergeCell ref="X318:Y318"/>
    <mergeCell ref="A317:B317"/>
    <mergeCell ref="C317:F317"/>
    <mergeCell ref="K317:L317"/>
    <mergeCell ref="N317:O317"/>
    <mergeCell ref="U317:V317"/>
    <mergeCell ref="X317:Y317"/>
    <mergeCell ref="AG315:AH315"/>
    <mergeCell ref="A316:B316"/>
    <mergeCell ref="C316:F316"/>
    <mergeCell ref="K316:L316"/>
    <mergeCell ref="N316:O316"/>
    <mergeCell ref="U316:V316"/>
    <mergeCell ref="X316:Y316"/>
    <mergeCell ref="AG316:AH316"/>
    <mergeCell ref="A315:B315"/>
    <mergeCell ref="C315:F315"/>
    <mergeCell ref="K315:L315"/>
    <mergeCell ref="N315:O315"/>
    <mergeCell ref="U315:V315"/>
    <mergeCell ref="X315:Y315"/>
    <mergeCell ref="AG313:AH313"/>
    <mergeCell ref="A314:B314"/>
    <mergeCell ref="C314:F314"/>
    <mergeCell ref="K314:L314"/>
    <mergeCell ref="N314:O314"/>
    <mergeCell ref="U314:V314"/>
    <mergeCell ref="X314:Y314"/>
    <mergeCell ref="AG314:AH314"/>
    <mergeCell ref="A313:B313"/>
    <mergeCell ref="C313:F313"/>
    <mergeCell ref="K313:L313"/>
    <mergeCell ref="N313:O313"/>
    <mergeCell ref="U313:V313"/>
    <mergeCell ref="X313:Y313"/>
    <mergeCell ref="AG311:AH311"/>
    <mergeCell ref="A312:B312"/>
    <mergeCell ref="C312:F312"/>
    <mergeCell ref="K312:L312"/>
    <mergeCell ref="N312:O312"/>
    <mergeCell ref="U312:V312"/>
    <mergeCell ref="X312:Y312"/>
    <mergeCell ref="AG312:AH312"/>
    <mergeCell ref="A311:B311"/>
    <mergeCell ref="C311:F311"/>
    <mergeCell ref="K311:L311"/>
    <mergeCell ref="N311:O311"/>
    <mergeCell ref="U311:V311"/>
    <mergeCell ref="X311:Y311"/>
    <mergeCell ref="N303:O303"/>
    <mergeCell ref="U303:V303"/>
    <mergeCell ref="X303:Y303"/>
    <mergeCell ref="AG309:AH309"/>
    <mergeCell ref="A310:B310"/>
    <mergeCell ref="C310:F310"/>
    <mergeCell ref="K310:L310"/>
    <mergeCell ref="N310:O310"/>
    <mergeCell ref="U310:V310"/>
    <mergeCell ref="X310:Y310"/>
    <mergeCell ref="AG310:AH310"/>
    <mergeCell ref="A309:B309"/>
    <mergeCell ref="C309:F309"/>
    <mergeCell ref="K309:L309"/>
    <mergeCell ref="N309:O309"/>
    <mergeCell ref="U309:V309"/>
    <mergeCell ref="X309:Y309"/>
    <mergeCell ref="AG307:AH307"/>
    <mergeCell ref="A308:B308"/>
    <mergeCell ref="C308:F308"/>
    <mergeCell ref="K308:L308"/>
    <mergeCell ref="N308:O308"/>
    <mergeCell ref="U308:V308"/>
    <mergeCell ref="X308:Y308"/>
    <mergeCell ref="AG308:AH308"/>
    <mergeCell ref="A307:B307"/>
    <mergeCell ref="C307:F307"/>
    <mergeCell ref="K307:L307"/>
    <mergeCell ref="N307:O307"/>
    <mergeCell ref="U307:V307"/>
    <mergeCell ref="X307:Y307"/>
    <mergeCell ref="AG300:AH300"/>
    <mergeCell ref="A299:B299"/>
    <mergeCell ref="C299:F299"/>
    <mergeCell ref="K299:L299"/>
    <mergeCell ref="N299:O299"/>
    <mergeCell ref="U299:V299"/>
    <mergeCell ref="X299:Y299"/>
    <mergeCell ref="AG305:AH305"/>
    <mergeCell ref="A306:B306"/>
    <mergeCell ref="C306:F306"/>
    <mergeCell ref="K306:L306"/>
    <mergeCell ref="N306:O306"/>
    <mergeCell ref="U306:V306"/>
    <mergeCell ref="X306:Y306"/>
    <mergeCell ref="AG306:AH306"/>
    <mergeCell ref="A305:B305"/>
    <mergeCell ref="C305:F305"/>
    <mergeCell ref="K305:L305"/>
    <mergeCell ref="N305:O305"/>
    <mergeCell ref="U305:V305"/>
    <mergeCell ref="X305:Y305"/>
    <mergeCell ref="AG303:AH303"/>
    <mergeCell ref="A304:B304"/>
    <mergeCell ref="C304:F304"/>
    <mergeCell ref="K304:L304"/>
    <mergeCell ref="N304:O304"/>
    <mergeCell ref="U304:V304"/>
    <mergeCell ref="X304:Y304"/>
    <mergeCell ref="AG304:AH304"/>
    <mergeCell ref="A303:B303"/>
    <mergeCell ref="C303:F303"/>
    <mergeCell ref="K303:L303"/>
    <mergeCell ref="C297:F297"/>
    <mergeCell ref="K297:L297"/>
    <mergeCell ref="N297:O297"/>
    <mergeCell ref="U297:V297"/>
    <mergeCell ref="X297:Y297"/>
    <mergeCell ref="A296:B296"/>
    <mergeCell ref="C296:F296"/>
    <mergeCell ref="K296:L296"/>
    <mergeCell ref="N296:O296"/>
    <mergeCell ref="U296:V296"/>
    <mergeCell ref="X296:Y296"/>
    <mergeCell ref="AG301:AH301"/>
    <mergeCell ref="A302:B302"/>
    <mergeCell ref="C302:F302"/>
    <mergeCell ref="K302:L302"/>
    <mergeCell ref="N302:O302"/>
    <mergeCell ref="U302:V302"/>
    <mergeCell ref="X302:Y302"/>
    <mergeCell ref="AG302:AH302"/>
    <mergeCell ref="A301:B301"/>
    <mergeCell ref="C301:F301"/>
    <mergeCell ref="K301:L301"/>
    <mergeCell ref="N301:O301"/>
    <mergeCell ref="U301:V301"/>
    <mergeCell ref="X301:Y301"/>
    <mergeCell ref="AG299:AH299"/>
    <mergeCell ref="A300:B300"/>
    <mergeCell ref="C300:F300"/>
    <mergeCell ref="K300:L300"/>
    <mergeCell ref="N300:O300"/>
    <mergeCell ref="U300:V300"/>
    <mergeCell ref="X300:Y300"/>
    <mergeCell ref="A287:B287"/>
    <mergeCell ref="C287:F287"/>
    <mergeCell ref="K287:L287"/>
    <mergeCell ref="N287:O287"/>
    <mergeCell ref="U287:V287"/>
    <mergeCell ref="X287:Y287"/>
    <mergeCell ref="AG287:AH287"/>
    <mergeCell ref="A284:B284"/>
    <mergeCell ref="C284:F284"/>
    <mergeCell ref="K284:L284"/>
    <mergeCell ref="N284:O284"/>
    <mergeCell ref="U284:V284"/>
    <mergeCell ref="X284:Y284"/>
    <mergeCell ref="AG282:AH282"/>
    <mergeCell ref="A283:B283"/>
    <mergeCell ref="C283:F283"/>
    <mergeCell ref="K283:L283"/>
    <mergeCell ref="N283:O283"/>
    <mergeCell ref="U283:V283"/>
    <mergeCell ref="X283:Y283"/>
    <mergeCell ref="AG283:AH283"/>
    <mergeCell ref="A282:B282"/>
    <mergeCell ref="C282:F282"/>
    <mergeCell ref="K282:L282"/>
    <mergeCell ref="N282:O282"/>
    <mergeCell ref="U282:V282"/>
    <mergeCell ref="X282:Y282"/>
    <mergeCell ref="AG285:AH285"/>
    <mergeCell ref="AG286:AH286"/>
    <mergeCell ref="A285:B285"/>
    <mergeCell ref="C285:F285"/>
    <mergeCell ref="K285:L285"/>
    <mergeCell ref="K280:L280"/>
    <mergeCell ref="N280:O280"/>
    <mergeCell ref="U280:V280"/>
    <mergeCell ref="X280:Y280"/>
    <mergeCell ref="AG278:AH278"/>
    <mergeCell ref="A279:B279"/>
    <mergeCell ref="C279:F279"/>
    <mergeCell ref="K279:L279"/>
    <mergeCell ref="N279:O279"/>
    <mergeCell ref="U279:V279"/>
    <mergeCell ref="X279:Y279"/>
    <mergeCell ref="AG279:AH279"/>
    <mergeCell ref="A278:B278"/>
    <mergeCell ref="C278:F278"/>
    <mergeCell ref="K278:L278"/>
    <mergeCell ref="N278:O278"/>
    <mergeCell ref="U278:V278"/>
    <mergeCell ref="X278:Y278"/>
    <mergeCell ref="AG276:AH276"/>
    <mergeCell ref="A277:B277"/>
    <mergeCell ref="C277:F277"/>
    <mergeCell ref="K277:L277"/>
    <mergeCell ref="N277:O277"/>
    <mergeCell ref="U277:V277"/>
    <mergeCell ref="X277:Y277"/>
    <mergeCell ref="AG277:AH277"/>
    <mergeCell ref="A276:B276"/>
    <mergeCell ref="C276:F276"/>
    <mergeCell ref="K276:L276"/>
    <mergeCell ref="N276:O276"/>
    <mergeCell ref="U276:V276"/>
    <mergeCell ref="X276:Y276"/>
    <mergeCell ref="AG274:AH274"/>
    <mergeCell ref="A275:B275"/>
    <mergeCell ref="C275:F275"/>
    <mergeCell ref="K275:L275"/>
    <mergeCell ref="N275:O275"/>
    <mergeCell ref="U275:V275"/>
    <mergeCell ref="X275:Y275"/>
    <mergeCell ref="AG275:AH275"/>
    <mergeCell ref="A274:B274"/>
    <mergeCell ref="C274:F274"/>
    <mergeCell ref="K274:L274"/>
    <mergeCell ref="N274:O274"/>
    <mergeCell ref="U274:V274"/>
    <mergeCell ref="X274:Y274"/>
    <mergeCell ref="AG272:AH272"/>
    <mergeCell ref="A273:B273"/>
    <mergeCell ref="C273:F273"/>
    <mergeCell ref="K273:L273"/>
    <mergeCell ref="N273:O273"/>
    <mergeCell ref="U273:V273"/>
    <mergeCell ref="X273:Y273"/>
    <mergeCell ref="AG273:AH273"/>
    <mergeCell ref="A272:B272"/>
    <mergeCell ref="C272:F272"/>
    <mergeCell ref="K272:L272"/>
    <mergeCell ref="N272:O272"/>
    <mergeCell ref="U272:V272"/>
    <mergeCell ref="X272:Y272"/>
    <mergeCell ref="AG270:AH270"/>
    <mergeCell ref="A271:B271"/>
    <mergeCell ref="C271:F271"/>
    <mergeCell ref="K271:L271"/>
    <mergeCell ref="N271:O271"/>
    <mergeCell ref="U271:V271"/>
    <mergeCell ref="X271:Y271"/>
    <mergeCell ref="AG271:AH271"/>
    <mergeCell ref="A270:B270"/>
    <mergeCell ref="C270:F270"/>
    <mergeCell ref="K270:L270"/>
    <mergeCell ref="N270:O270"/>
    <mergeCell ref="U270:V270"/>
    <mergeCell ref="X270:Y270"/>
    <mergeCell ref="AG268:AH268"/>
    <mergeCell ref="A269:B269"/>
    <mergeCell ref="C269:F269"/>
    <mergeCell ref="K269:L269"/>
    <mergeCell ref="N269:O269"/>
    <mergeCell ref="U269:V269"/>
    <mergeCell ref="X269:Y269"/>
    <mergeCell ref="AG269:AH269"/>
    <mergeCell ref="A268:B268"/>
    <mergeCell ref="C268:F268"/>
    <mergeCell ref="K268:L268"/>
    <mergeCell ref="N268:O268"/>
    <mergeCell ref="U268:V268"/>
    <mergeCell ref="X268:Y268"/>
    <mergeCell ref="AG266:AH266"/>
    <mergeCell ref="A267:B267"/>
    <mergeCell ref="C267:F267"/>
    <mergeCell ref="K267:L267"/>
    <mergeCell ref="N267:O267"/>
    <mergeCell ref="U267:V267"/>
    <mergeCell ref="X267:Y267"/>
    <mergeCell ref="AG267:AH267"/>
    <mergeCell ref="A266:B266"/>
    <mergeCell ref="C266:F266"/>
    <mergeCell ref="K266:L266"/>
    <mergeCell ref="N266:O266"/>
    <mergeCell ref="U266:V266"/>
    <mergeCell ref="X266:Y266"/>
    <mergeCell ref="N264:O264"/>
    <mergeCell ref="U264:V264"/>
    <mergeCell ref="X264:Y264"/>
    <mergeCell ref="A247:B247"/>
    <mergeCell ref="C247:F247"/>
    <mergeCell ref="K247:L247"/>
    <mergeCell ref="N247:O247"/>
    <mergeCell ref="U247:V247"/>
    <mergeCell ref="X247:Y247"/>
    <mergeCell ref="A248:B248"/>
    <mergeCell ref="C248:F248"/>
    <mergeCell ref="K248:L248"/>
    <mergeCell ref="N248:O248"/>
    <mergeCell ref="U248:V248"/>
    <mergeCell ref="X248:Y248"/>
    <mergeCell ref="A249:B249"/>
    <mergeCell ref="C249:F249"/>
    <mergeCell ref="K249:L249"/>
    <mergeCell ref="N249:O249"/>
    <mergeCell ref="U249:V249"/>
    <mergeCell ref="X249:Y249"/>
    <mergeCell ref="AG244:AH244"/>
    <mergeCell ref="A246:B246"/>
    <mergeCell ref="C246:F246"/>
    <mergeCell ref="K246:L246"/>
    <mergeCell ref="N246:O246"/>
    <mergeCell ref="U246:V246"/>
    <mergeCell ref="X246:Y246"/>
    <mergeCell ref="AG246:AH246"/>
    <mergeCell ref="A244:B244"/>
    <mergeCell ref="C244:F244"/>
    <mergeCell ref="K244:L244"/>
    <mergeCell ref="N244:O244"/>
    <mergeCell ref="U244:V244"/>
    <mergeCell ref="X244:Y244"/>
    <mergeCell ref="AG242:AH242"/>
    <mergeCell ref="A243:B243"/>
    <mergeCell ref="C243:F243"/>
    <mergeCell ref="K243:L243"/>
    <mergeCell ref="N243:O243"/>
    <mergeCell ref="U243:V243"/>
    <mergeCell ref="X243:Y243"/>
    <mergeCell ref="AG243:AH243"/>
    <mergeCell ref="A242:B242"/>
    <mergeCell ref="C242:F242"/>
    <mergeCell ref="K242:L242"/>
    <mergeCell ref="N242:O242"/>
    <mergeCell ref="U242:V242"/>
    <mergeCell ref="X242:Y242"/>
    <mergeCell ref="A245:B245"/>
    <mergeCell ref="C245:F245"/>
    <mergeCell ref="K245:L245"/>
    <mergeCell ref="N245:O245"/>
    <mergeCell ref="AG240:AH240"/>
    <mergeCell ref="A241:B241"/>
    <mergeCell ref="C241:F241"/>
    <mergeCell ref="K241:L241"/>
    <mergeCell ref="N241:O241"/>
    <mergeCell ref="U241:V241"/>
    <mergeCell ref="X241:Y241"/>
    <mergeCell ref="AG241:AH241"/>
    <mergeCell ref="A240:B240"/>
    <mergeCell ref="C240:F240"/>
    <mergeCell ref="K240:L240"/>
    <mergeCell ref="N240:O240"/>
    <mergeCell ref="U240:V240"/>
    <mergeCell ref="X240:Y240"/>
    <mergeCell ref="A239:B239"/>
    <mergeCell ref="C239:F239"/>
    <mergeCell ref="K239:L239"/>
    <mergeCell ref="N239:O239"/>
    <mergeCell ref="U239:V239"/>
    <mergeCell ref="X239:Y239"/>
    <mergeCell ref="A238:B238"/>
    <mergeCell ref="C238:F238"/>
    <mergeCell ref="K238:L238"/>
    <mergeCell ref="N238:O238"/>
    <mergeCell ref="U238:V238"/>
    <mergeCell ref="X238:Y238"/>
    <mergeCell ref="A237:B237"/>
    <mergeCell ref="C237:F237"/>
    <mergeCell ref="K237:L237"/>
    <mergeCell ref="N237:O237"/>
    <mergeCell ref="U237:V237"/>
    <mergeCell ref="X237:Y237"/>
    <mergeCell ref="A236:B236"/>
    <mergeCell ref="C236:F236"/>
    <mergeCell ref="K236:L236"/>
    <mergeCell ref="N236:O236"/>
    <mergeCell ref="U236:V236"/>
    <mergeCell ref="X236:Y236"/>
    <mergeCell ref="A235:B235"/>
    <mergeCell ref="C235:F235"/>
    <mergeCell ref="K235:L235"/>
    <mergeCell ref="N235:O235"/>
    <mergeCell ref="U235:V235"/>
    <mergeCell ref="X235:Y235"/>
    <mergeCell ref="A234:B234"/>
    <mergeCell ref="C234:F234"/>
    <mergeCell ref="K234:L234"/>
    <mergeCell ref="N234:O234"/>
    <mergeCell ref="U234:V234"/>
    <mergeCell ref="X234:Y234"/>
    <mergeCell ref="A233:B233"/>
    <mergeCell ref="C233:F233"/>
    <mergeCell ref="K233:L233"/>
    <mergeCell ref="N233:O233"/>
    <mergeCell ref="U233:V233"/>
    <mergeCell ref="X233:Y233"/>
    <mergeCell ref="A232:B232"/>
    <mergeCell ref="C232:F232"/>
    <mergeCell ref="K232:L232"/>
    <mergeCell ref="N232:O232"/>
    <mergeCell ref="U232:V232"/>
    <mergeCell ref="X232:Y232"/>
    <mergeCell ref="A231:B231"/>
    <mergeCell ref="C231:F231"/>
    <mergeCell ref="K231:L231"/>
    <mergeCell ref="N231:O231"/>
    <mergeCell ref="U231:V231"/>
    <mergeCell ref="X231:Y231"/>
    <mergeCell ref="A230:B230"/>
    <mergeCell ref="C230:F230"/>
    <mergeCell ref="K230:L230"/>
    <mergeCell ref="N230:O230"/>
    <mergeCell ref="U230:V230"/>
    <mergeCell ref="X230:Y230"/>
    <mergeCell ref="A229:B229"/>
    <mergeCell ref="C229:F229"/>
    <mergeCell ref="K229:L229"/>
    <mergeCell ref="N229:O229"/>
    <mergeCell ref="U229:V229"/>
    <mergeCell ref="X229:Y229"/>
    <mergeCell ref="A228:B228"/>
    <mergeCell ref="C228:F228"/>
    <mergeCell ref="K228:L228"/>
    <mergeCell ref="N228:O228"/>
    <mergeCell ref="U228:V228"/>
    <mergeCell ref="X228:Y228"/>
    <mergeCell ref="A227:B227"/>
    <mergeCell ref="C227:F227"/>
    <mergeCell ref="K227:L227"/>
    <mergeCell ref="N227:O227"/>
    <mergeCell ref="U227:V227"/>
    <mergeCell ref="X227:Y227"/>
    <mergeCell ref="A226:B226"/>
    <mergeCell ref="C226:F226"/>
    <mergeCell ref="K226:L226"/>
    <mergeCell ref="N226:O226"/>
    <mergeCell ref="U226:V226"/>
    <mergeCell ref="X226:Y226"/>
    <mergeCell ref="A225:B225"/>
    <mergeCell ref="C225:F225"/>
    <mergeCell ref="K225:L225"/>
    <mergeCell ref="N225:O225"/>
    <mergeCell ref="U225:V225"/>
    <mergeCell ref="X225:Y225"/>
    <mergeCell ref="A224:B224"/>
    <mergeCell ref="C224:F224"/>
    <mergeCell ref="K224:L224"/>
    <mergeCell ref="N224:O224"/>
    <mergeCell ref="U224:V224"/>
    <mergeCell ref="X224:Y224"/>
    <mergeCell ref="A223:B223"/>
    <mergeCell ref="C223:F223"/>
    <mergeCell ref="K223:L223"/>
    <mergeCell ref="N223:O223"/>
    <mergeCell ref="U223:V223"/>
    <mergeCell ref="X223:Y223"/>
    <mergeCell ref="A222:B222"/>
    <mergeCell ref="C222:F222"/>
    <mergeCell ref="K222:L222"/>
    <mergeCell ref="N222:O222"/>
    <mergeCell ref="U222:V222"/>
    <mergeCell ref="X222:Y222"/>
    <mergeCell ref="A221:B221"/>
    <mergeCell ref="C221:F221"/>
    <mergeCell ref="K221:L221"/>
    <mergeCell ref="N221:O221"/>
    <mergeCell ref="U221:V221"/>
    <mergeCell ref="X221:Y221"/>
    <mergeCell ref="A220:B220"/>
    <mergeCell ref="C220:F220"/>
    <mergeCell ref="K220:L220"/>
    <mergeCell ref="N220:O220"/>
    <mergeCell ref="U220:V220"/>
    <mergeCell ref="X220:Y220"/>
    <mergeCell ref="A219:B219"/>
    <mergeCell ref="C219:F219"/>
    <mergeCell ref="K219:L219"/>
    <mergeCell ref="N219:O219"/>
    <mergeCell ref="U219:V219"/>
    <mergeCell ref="X219:Y219"/>
    <mergeCell ref="A218:B218"/>
    <mergeCell ref="C218:F218"/>
    <mergeCell ref="K218:L218"/>
    <mergeCell ref="N218:O218"/>
    <mergeCell ref="U218:V218"/>
    <mergeCell ref="X218:Y218"/>
    <mergeCell ref="A217:B217"/>
    <mergeCell ref="C217:F217"/>
    <mergeCell ref="K217:L217"/>
    <mergeCell ref="N217:O217"/>
    <mergeCell ref="U217:V217"/>
    <mergeCell ref="X217:Y217"/>
    <mergeCell ref="A216:B216"/>
    <mergeCell ref="C216:F216"/>
    <mergeCell ref="K216:L216"/>
    <mergeCell ref="N216:O216"/>
    <mergeCell ref="U216:V216"/>
    <mergeCell ref="X216:Y216"/>
    <mergeCell ref="A215:B215"/>
    <mergeCell ref="C215:F215"/>
    <mergeCell ref="K215:L215"/>
    <mergeCell ref="N215:O215"/>
    <mergeCell ref="U215:V215"/>
    <mergeCell ref="X215:Y215"/>
    <mergeCell ref="A214:B214"/>
    <mergeCell ref="C214:F214"/>
    <mergeCell ref="K214:L214"/>
    <mergeCell ref="N214:O214"/>
    <mergeCell ref="U214:V214"/>
    <mergeCell ref="X214:Y214"/>
    <mergeCell ref="A213:B213"/>
    <mergeCell ref="C213:F213"/>
    <mergeCell ref="K213:L213"/>
    <mergeCell ref="N213:O213"/>
    <mergeCell ref="U213:V213"/>
    <mergeCell ref="X213:Y213"/>
    <mergeCell ref="A212:B212"/>
    <mergeCell ref="C212:F212"/>
    <mergeCell ref="K212:L212"/>
    <mergeCell ref="N212:O212"/>
    <mergeCell ref="U212:V212"/>
    <mergeCell ref="X212:Y212"/>
    <mergeCell ref="A211:B211"/>
    <mergeCell ref="C211:F211"/>
    <mergeCell ref="K211:L211"/>
    <mergeCell ref="N211:O211"/>
    <mergeCell ref="U211:V211"/>
    <mergeCell ref="X211:Y211"/>
    <mergeCell ref="A210:B210"/>
    <mergeCell ref="C210:F210"/>
    <mergeCell ref="K210:L210"/>
    <mergeCell ref="N210:O210"/>
    <mergeCell ref="U210:V210"/>
    <mergeCell ref="X210:Y210"/>
    <mergeCell ref="A209:B209"/>
    <mergeCell ref="C209:F209"/>
    <mergeCell ref="K209:L209"/>
    <mergeCell ref="N209:O209"/>
    <mergeCell ref="U209:V209"/>
    <mergeCell ref="X209:Y209"/>
    <mergeCell ref="A193:B193"/>
    <mergeCell ref="C193:F193"/>
    <mergeCell ref="K193:L193"/>
    <mergeCell ref="N193:O193"/>
    <mergeCell ref="U193:V193"/>
    <mergeCell ref="X193:Y193"/>
    <mergeCell ref="A192:B192"/>
    <mergeCell ref="C192:F192"/>
    <mergeCell ref="K192:L192"/>
    <mergeCell ref="N192:O192"/>
    <mergeCell ref="U192:V192"/>
    <mergeCell ref="X192:Y192"/>
    <mergeCell ref="A190:B190"/>
    <mergeCell ref="C190:F190"/>
    <mergeCell ref="K190:L190"/>
    <mergeCell ref="N190:O190"/>
    <mergeCell ref="U190:V190"/>
    <mergeCell ref="X190:Y190"/>
    <mergeCell ref="A191:B191"/>
    <mergeCell ref="C191:F191"/>
    <mergeCell ref="K191:L191"/>
    <mergeCell ref="N191:O191"/>
    <mergeCell ref="U191:V191"/>
    <mergeCell ref="X191:Y191"/>
    <mergeCell ref="A188:B188"/>
    <mergeCell ref="C188:F188"/>
    <mergeCell ref="K188:L188"/>
    <mergeCell ref="N188:O188"/>
    <mergeCell ref="U188:V188"/>
    <mergeCell ref="X188:Y188"/>
    <mergeCell ref="A187:B187"/>
    <mergeCell ref="C187:F187"/>
    <mergeCell ref="K187:L187"/>
    <mergeCell ref="N187:O187"/>
    <mergeCell ref="U187:V187"/>
    <mergeCell ref="X187:Y187"/>
    <mergeCell ref="A186:B186"/>
    <mergeCell ref="C186:F186"/>
    <mergeCell ref="K186:L186"/>
    <mergeCell ref="N186:O186"/>
    <mergeCell ref="U186:V186"/>
    <mergeCell ref="X186:Y186"/>
    <mergeCell ref="A185:B185"/>
    <mergeCell ref="C185:F185"/>
    <mergeCell ref="K185:L185"/>
    <mergeCell ref="N185:O185"/>
    <mergeCell ref="U185:V185"/>
    <mergeCell ref="X185:Y185"/>
    <mergeCell ref="A184:B184"/>
    <mergeCell ref="C184:F184"/>
    <mergeCell ref="K184:L184"/>
    <mergeCell ref="N184:O184"/>
    <mergeCell ref="U184:V184"/>
    <mergeCell ref="X184:Y184"/>
    <mergeCell ref="A183:B183"/>
    <mergeCell ref="C183:F183"/>
    <mergeCell ref="K183:L183"/>
    <mergeCell ref="N183:O183"/>
    <mergeCell ref="U183:V183"/>
    <mergeCell ref="X183:Y183"/>
    <mergeCell ref="A182:B182"/>
    <mergeCell ref="C182:F182"/>
    <mergeCell ref="K182:L182"/>
    <mergeCell ref="N182:O182"/>
    <mergeCell ref="U182:V182"/>
    <mergeCell ref="X182:Y182"/>
    <mergeCell ref="A181:B181"/>
    <mergeCell ref="C181:F181"/>
    <mergeCell ref="K181:L181"/>
    <mergeCell ref="N181:O181"/>
    <mergeCell ref="U181:V181"/>
    <mergeCell ref="X181:Y181"/>
    <mergeCell ref="A180:B180"/>
    <mergeCell ref="C180:F180"/>
    <mergeCell ref="K180:L180"/>
    <mergeCell ref="N180:O180"/>
    <mergeCell ref="U180:V180"/>
    <mergeCell ref="X180:Y180"/>
    <mergeCell ref="A179:B179"/>
    <mergeCell ref="C179:F179"/>
    <mergeCell ref="K179:L179"/>
    <mergeCell ref="N179:O179"/>
    <mergeCell ref="U179:V179"/>
    <mergeCell ref="X179:Y179"/>
    <mergeCell ref="A178:B178"/>
    <mergeCell ref="C178:F178"/>
    <mergeCell ref="K178:L178"/>
    <mergeCell ref="N178:O178"/>
    <mergeCell ref="U178:V178"/>
    <mergeCell ref="X178:Y178"/>
    <mergeCell ref="A177:B177"/>
    <mergeCell ref="C177:F177"/>
    <mergeCell ref="K177:L177"/>
    <mergeCell ref="N177:O177"/>
    <mergeCell ref="U177:V177"/>
    <mergeCell ref="X177:Y177"/>
    <mergeCell ref="A176:B176"/>
    <mergeCell ref="C176:F176"/>
    <mergeCell ref="K176:L176"/>
    <mergeCell ref="N176:O176"/>
    <mergeCell ref="U176:V176"/>
    <mergeCell ref="X176:Y176"/>
    <mergeCell ref="A175:B175"/>
    <mergeCell ref="C175:F175"/>
    <mergeCell ref="K175:L175"/>
    <mergeCell ref="N175:O175"/>
    <mergeCell ref="U175:V175"/>
    <mergeCell ref="X175:Y175"/>
    <mergeCell ref="A174:B174"/>
    <mergeCell ref="C174:F174"/>
    <mergeCell ref="K174:L174"/>
    <mergeCell ref="N174:O174"/>
    <mergeCell ref="U174:V174"/>
    <mergeCell ref="X174:Y174"/>
    <mergeCell ref="A173:B173"/>
    <mergeCell ref="C173:F173"/>
    <mergeCell ref="K173:L173"/>
    <mergeCell ref="N173:O173"/>
    <mergeCell ref="U173:V173"/>
    <mergeCell ref="X173:Y173"/>
    <mergeCell ref="A172:B172"/>
    <mergeCell ref="C172:F172"/>
    <mergeCell ref="K172:L172"/>
    <mergeCell ref="N172:O172"/>
    <mergeCell ref="U172:V172"/>
    <mergeCell ref="X172:Y172"/>
    <mergeCell ref="A171:B171"/>
    <mergeCell ref="C171:F171"/>
    <mergeCell ref="K171:L171"/>
    <mergeCell ref="N171:O171"/>
    <mergeCell ref="U171:V171"/>
    <mergeCell ref="X171:Y171"/>
    <mergeCell ref="A170:B170"/>
    <mergeCell ref="C170:F170"/>
    <mergeCell ref="K170:L170"/>
    <mergeCell ref="N170:O170"/>
    <mergeCell ref="U170:V170"/>
    <mergeCell ref="X170:Y170"/>
    <mergeCell ref="A169:B169"/>
    <mergeCell ref="C169:F169"/>
    <mergeCell ref="K169:L169"/>
    <mergeCell ref="N169:O169"/>
    <mergeCell ref="U169:V169"/>
    <mergeCell ref="X169:Y169"/>
    <mergeCell ref="A168:B168"/>
    <mergeCell ref="C168:F168"/>
    <mergeCell ref="K168:L168"/>
    <mergeCell ref="N168:O168"/>
    <mergeCell ref="U168:V168"/>
    <mergeCell ref="X168:Y168"/>
    <mergeCell ref="A167:B167"/>
    <mergeCell ref="C167:F167"/>
    <mergeCell ref="K167:L167"/>
    <mergeCell ref="N167:O167"/>
    <mergeCell ref="U167:V167"/>
    <mergeCell ref="X167:Y167"/>
    <mergeCell ref="A166:B166"/>
    <mergeCell ref="C166:F166"/>
    <mergeCell ref="K166:L166"/>
    <mergeCell ref="N166:O166"/>
    <mergeCell ref="U166:V166"/>
    <mergeCell ref="X166:Y166"/>
    <mergeCell ref="A165:B165"/>
    <mergeCell ref="C165:F165"/>
    <mergeCell ref="K165:L165"/>
    <mergeCell ref="N165:O165"/>
    <mergeCell ref="U165:V165"/>
    <mergeCell ref="X165:Y165"/>
    <mergeCell ref="A164:B164"/>
    <mergeCell ref="C164:F164"/>
    <mergeCell ref="K164:L164"/>
    <mergeCell ref="N164:O164"/>
    <mergeCell ref="U164:V164"/>
    <mergeCell ref="X164:Y164"/>
    <mergeCell ref="A163:B163"/>
    <mergeCell ref="C163:F163"/>
    <mergeCell ref="K163:L163"/>
    <mergeCell ref="N163:O163"/>
    <mergeCell ref="U163:V163"/>
    <mergeCell ref="X163:Y163"/>
    <mergeCell ref="A162:B162"/>
    <mergeCell ref="C162:F162"/>
    <mergeCell ref="K162:L162"/>
    <mergeCell ref="N162:O162"/>
    <mergeCell ref="U162:V162"/>
    <mergeCell ref="X162:Y162"/>
    <mergeCell ref="A161:B161"/>
    <mergeCell ref="C161:F161"/>
    <mergeCell ref="K161:L161"/>
    <mergeCell ref="N161:O161"/>
    <mergeCell ref="U161:V161"/>
    <mergeCell ref="X161:Y161"/>
    <mergeCell ref="A160:B160"/>
    <mergeCell ref="C160:F160"/>
    <mergeCell ref="K160:L160"/>
    <mergeCell ref="N160:O160"/>
    <mergeCell ref="U160:V160"/>
    <mergeCell ref="X160:Y160"/>
    <mergeCell ref="A159:B159"/>
    <mergeCell ref="C159:F159"/>
    <mergeCell ref="K159:L159"/>
    <mergeCell ref="N159:O159"/>
    <mergeCell ref="U159:V159"/>
    <mergeCell ref="X159:Y159"/>
    <mergeCell ref="K153:L153"/>
    <mergeCell ref="N153:O153"/>
    <mergeCell ref="U153:V153"/>
    <mergeCell ref="X153:Y153"/>
    <mergeCell ref="A158:B158"/>
    <mergeCell ref="C158:F158"/>
    <mergeCell ref="K158:L158"/>
    <mergeCell ref="N158:O158"/>
    <mergeCell ref="U158:V158"/>
    <mergeCell ref="X158:Y158"/>
    <mergeCell ref="A157:B157"/>
    <mergeCell ref="C157:F157"/>
    <mergeCell ref="K157:L157"/>
    <mergeCell ref="N157:O157"/>
    <mergeCell ref="U157:V157"/>
    <mergeCell ref="X157:Y157"/>
    <mergeCell ref="A156:B156"/>
    <mergeCell ref="C156:F156"/>
    <mergeCell ref="K156:L156"/>
    <mergeCell ref="N156:O156"/>
    <mergeCell ref="U156:V156"/>
    <mergeCell ref="X156:Y156"/>
    <mergeCell ref="A134:B134"/>
    <mergeCell ref="C134:F134"/>
    <mergeCell ref="K134:L134"/>
    <mergeCell ref="N134:O134"/>
    <mergeCell ref="U134:V134"/>
    <mergeCell ref="X134:Y134"/>
    <mergeCell ref="A133:B133"/>
    <mergeCell ref="C133:F133"/>
    <mergeCell ref="K133:L133"/>
    <mergeCell ref="N133:O133"/>
    <mergeCell ref="U133:V133"/>
    <mergeCell ref="X133:Y133"/>
    <mergeCell ref="A131:B131"/>
    <mergeCell ref="C131:F131"/>
    <mergeCell ref="K131:L131"/>
    <mergeCell ref="N131:O131"/>
    <mergeCell ref="U131:V131"/>
    <mergeCell ref="X131:Y131"/>
    <mergeCell ref="A130:B130"/>
    <mergeCell ref="C130:F130"/>
    <mergeCell ref="K130:L130"/>
    <mergeCell ref="N130:O130"/>
    <mergeCell ref="U130:V130"/>
    <mergeCell ref="X130:Y130"/>
    <mergeCell ref="A129:B129"/>
    <mergeCell ref="C129:F129"/>
    <mergeCell ref="K129:L129"/>
    <mergeCell ref="N129:O129"/>
    <mergeCell ref="U129:V129"/>
    <mergeCell ref="X129:Y129"/>
    <mergeCell ref="A128:B128"/>
    <mergeCell ref="C128:F128"/>
    <mergeCell ref="K128:L128"/>
    <mergeCell ref="N128:O128"/>
    <mergeCell ref="U128:V128"/>
    <mergeCell ref="X128:Y128"/>
    <mergeCell ref="A127:B127"/>
    <mergeCell ref="C127:F127"/>
    <mergeCell ref="K127:L127"/>
    <mergeCell ref="N127:O127"/>
    <mergeCell ref="U127:V127"/>
    <mergeCell ref="X127:Y127"/>
    <mergeCell ref="A126:B126"/>
    <mergeCell ref="C126:F126"/>
    <mergeCell ref="K126:L126"/>
    <mergeCell ref="N126:O126"/>
    <mergeCell ref="U126:V126"/>
    <mergeCell ref="X126:Y126"/>
    <mergeCell ref="A125:B125"/>
    <mergeCell ref="C125:F125"/>
    <mergeCell ref="K125:L125"/>
    <mergeCell ref="N125:O125"/>
    <mergeCell ref="U125:V125"/>
    <mergeCell ref="X125:Y125"/>
    <mergeCell ref="A124:B124"/>
    <mergeCell ref="C124:F124"/>
    <mergeCell ref="K124:L124"/>
    <mergeCell ref="N124:O124"/>
    <mergeCell ref="U124:V124"/>
    <mergeCell ref="X124:Y124"/>
    <mergeCell ref="A123:B123"/>
    <mergeCell ref="C123:F123"/>
    <mergeCell ref="K123:L123"/>
    <mergeCell ref="N123:O123"/>
    <mergeCell ref="U123:V123"/>
    <mergeCell ref="X123:Y123"/>
    <mergeCell ref="A122:B122"/>
    <mergeCell ref="C122:F122"/>
    <mergeCell ref="K122:L122"/>
    <mergeCell ref="N122:O122"/>
    <mergeCell ref="U122:V122"/>
    <mergeCell ref="X122:Y122"/>
    <mergeCell ref="A121:B121"/>
    <mergeCell ref="C121:F121"/>
    <mergeCell ref="K121:L121"/>
    <mergeCell ref="N121:O121"/>
    <mergeCell ref="U121:V121"/>
    <mergeCell ref="X121:Y121"/>
    <mergeCell ref="A120:B120"/>
    <mergeCell ref="C120:F120"/>
    <mergeCell ref="K120:L120"/>
    <mergeCell ref="N120:O120"/>
    <mergeCell ref="U120:V120"/>
    <mergeCell ref="X120:Y120"/>
    <mergeCell ref="A119:B119"/>
    <mergeCell ref="C119:F119"/>
    <mergeCell ref="K119:L119"/>
    <mergeCell ref="N119:O119"/>
    <mergeCell ref="U119:V119"/>
    <mergeCell ref="X119:Y119"/>
    <mergeCell ref="A118:B118"/>
    <mergeCell ref="C118:F118"/>
    <mergeCell ref="K118:L118"/>
    <mergeCell ref="N118:O118"/>
    <mergeCell ref="U118:V118"/>
    <mergeCell ref="X118:Y118"/>
    <mergeCell ref="A117:B117"/>
    <mergeCell ref="C117:F117"/>
    <mergeCell ref="K117:L117"/>
    <mergeCell ref="N117:O117"/>
    <mergeCell ref="U117:V117"/>
    <mergeCell ref="X117:Y117"/>
    <mergeCell ref="A116:B116"/>
    <mergeCell ref="C116:F116"/>
    <mergeCell ref="K116:L116"/>
    <mergeCell ref="N116:O116"/>
    <mergeCell ref="U116:V116"/>
    <mergeCell ref="X116:Y116"/>
    <mergeCell ref="A115:B115"/>
    <mergeCell ref="C115:F115"/>
    <mergeCell ref="K115:L115"/>
    <mergeCell ref="N115:O115"/>
    <mergeCell ref="U115:V115"/>
    <mergeCell ref="X115:Y115"/>
    <mergeCell ref="A114:B114"/>
    <mergeCell ref="C114:F114"/>
    <mergeCell ref="K114:L114"/>
    <mergeCell ref="N114:O114"/>
    <mergeCell ref="U114:V114"/>
    <mergeCell ref="X114:Y114"/>
    <mergeCell ref="A113:B113"/>
    <mergeCell ref="C113:F113"/>
    <mergeCell ref="K113:L113"/>
    <mergeCell ref="N113:O113"/>
    <mergeCell ref="U113:V113"/>
    <mergeCell ref="X113:Y113"/>
    <mergeCell ref="A112:B112"/>
    <mergeCell ref="C112:F112"/>
    <mergeCell ref="K112:L112"/>
    <mergeCell ref="N112:O112"/>
    <mergeCell ref="U112:V112"/>
    <mergeCell ref="X112:Y112"/>
    <mergeCell ref="A111:B111"/>
    <mergeCell ref="C111:F111"/>
    <mergeCell ref="K111:L111"/>
    <mergeCell ref="N111:O111"/>
    <mergeCell ref="U111:V111"/>
    <mergeCell ref="X111:Y111"/>
    <mergeCell ref="A110:B110"/>
    <mergeCell ref="C110:F110"/>
    <mergeCell ref="K110:L110"/>
    <mergeCell ref="N110:O110"/>
    <mergeCell ref="U110:V110"/>
    <mergeCell ref="X110:Y110"/>
    <mergeCell ref="A109:B109"/>
    <mergeCell ref="C109:F109"/>
    <mergeCell ref="K109:L109"/>
    <mergeCell ref="N109:O109"/>
    <mergeCell ref="U109:V109"/>
    <mergeCell ref="X109:Y109"/>
    <mergeCell ref="A108:B108"/>
    <mergeCell ref="C108:F108"/>
    <mergeCell ref="K108:L108"/>
    <mergeCell ref="N108:O108"/>
    <mergeCell ref="U108:V108"/>
    <mergeCell ref="X108:Y108"/>
    <mergeCell ref="A107:B107"/>
    <mergeCell ref="C107:F107"/>
    <mergeCell ref="K107:L107"/>
    <mergeCell ref="N107:O107"/>
    <mergeCell ref="U107:V107"/>
    <mergeCell ref="X107:Y107"/>
    <mergeCell ref="A106:B106"/>
    <mergeCell ref="C106:F106"/>
    <mergeCell ref="K106:L106"/>
    <mergeCell ref="N106:O106"/>
    <mergeCell ref="U106:V106"/>
    <mergeCell ref="X106:Y106"/>
    <mergeCell ref="A105:B105"/>
    <mergeCell ref="C105:F105"/>
    <mergeCell ref="K105:L105"/>
    <mergeCell ref="N105:O105"/>
    <mergeCell ref="U105:V105"/>
    <mergeCell ref="X105:Y105"/>
    <mergeCell ref="A104:B104"/>
    <mergeCell ref="C104:F104"/>
    <mergeCell ref="K104:L104"/>
    <mergeCell ref="N104:O104"/>
    <mergeCell ref="U104:V104"/>
    <mergeCell ref="X104:Y104"/>
    <mergeCell ref="A103:B103"/>
    <mergeCell ref="C103:F103"/>
    <mergeCell ref="K103:L103"/>
    <mergeCell ref="N103:O103"/>
    <mergeCell ref="U103:V103"/>
    <mergeCell ref="X103:Y103"/>
    <mergeCell ref="A102:B102"/>
    <mergeCell ref="C102:F102"/>
    <mergeCell ref="K102:L102"/>
    <mergeCell ref="N102:O102"/>
    <mergeCell ref="U102:V102"/>
    <mergeCell ref="X102:Y102"/>
    <mergeCell ref="A101:B101"/>
    <mergeCell ref="C101:F101"/>
    <mergeCell ref="K101:L101"/>
    <mergeCell ref="N101:O101"/>
    <mergeCell ref="U101:V101"/>
    <mergeCell ref="X101:Y101"/>
    <mergeCell ref="A100:B100"/>
    <mergeCell ref="C100:F100"/>
    <mergeCell ref="K100:L100"/>
    <mergeCell ref="N100:O100"/>
    <mergeCell ref="U100:V100"/>
    <mergeCell ref="X100:Y100"/>
    <mergeCell ref="A99:B99"/>
    <mergeCell ref="C99:F99"/>
    <mergeCell ref="K99:L99"/>
    <mergeCell ref="N99:O99"/>
    <mergeCell ref="U99:V99"/>
    <mergeCell ref="X99:Y99"/>
    <mergeCell ref="A98:B98"/>
    <mergeCell ref="C98:F98"/>
    <mergeCell ref="K98:L98"/>
    <mergeCell ref="N98:O98"/>
    <mergeCell ref="U98:V98"/>
    <mergeCell ref="X98:Y98"/>
    <mergeCell ref="A97:B97"/>
    <mergeCell ref="C97:F97"/>
    <mergeCell ref="K97:L97"/>
    <mergeCell ref="N97:O97"/>
    <mergeCell ref="U97:V97"/>
    <mergeCell ref="X97:Y97"/>
    <mergeCell ref="A96:B96"/>
    <mergeCell ref="C96:F96"/>
    <mergeCell ref="K96:L96"/>
    <mergeCell ref="N96:O96"/>
    <mergeCell ref="U96:V96"/>
    <mergeCell ref="X96:Y96"/>
    <mergeCell ref="A95:B95"/>
    <mergeCell ref="C95:F95"/>
    <mergeCell ref="K95:L95"/>
    <mergeCell ref="N95:O95"/>
    <mergeCell ref="U95:V95"/>
    <mergeCell ref="X95:Y95"/>
    <mergeCell ref="A67:B67"/>
    <mergeCell ref="C67:F67"/>
    <mergeCell ref="A78:B78"/>
    <mergeCell ref="C78:F78"/>
    <mergeCell ref="K78:L78"/>
    <mergeCell ref="N78:O78"/>
    <mergeCell ref="U78:V78"/>
    <mergeCell ref="X78:Y78"/>
    <mergeCell ref="A81:B81"/>
    <mergeCell ref="C81:F81"/>
    <mergeCell ref="K81:L81"/>
    <mergeCell ref="N81:O81"/>
    <mergeCell ref="U81:V81"/>
    <mergeCell ref="X81:Y81"/>
    <mergeCell ref="A94:B94"/>
    <mergeCell ref="C94:F94"/>
    <mergeCell ref="K94:L94"/>
    <mergeCell ref="N94:O94"/>
    <mergeCell ref="U94:V94"/>
    <mergeCell ref="X94:Y94"/>
    <mergeCell ref="A64:B64"/>
    <mergeCell ref="C64:F64"/>
    <mergeCell ref="K64:L64"/>
    <mergeCell ref="N64:O64"/>
    <mergeCell ref="U64:V64"/>
    <mergeCell ref="X64:Y64"/>
    <mergeCell ref="A65:B65"/>
    <mergeCell ref="C65:F65"/>
    <mergeCell ref="K65:L65"/>
    <mergeCell ref="N65:O65"/>
    <mergeCell ref="U65:V65"/>
    <mergeCell ref="X65:Y65"/>
    <mergeCell ref="A66:B66"/>
    <mergeCell ref="C66:F66"/>
    <mergeCell ref="K66:L66"/>
    <mergeCell ref="N66:O66"/>
    <mergeCell ref="U66:V66"/>
    <mergeCell ref="X66:Y66"/>
    <mergeCell ref="A59:B59"/>
    <mergeCell ref="C59:F59"/>
    <mergeCell ref="K59:L59"/>
    <mergeCell ref="N59:O59"/>
    <mergeCell ref="U59:V59"/>
    <mergeCell ref="X59:Y59"/>
    <mergeCell ref="A58:B58"/>
    <mergeCell ref="C58:F58"/>
    <mergeCell ref="K58:L58"/>
    <mergeCell ref="N58:O58"/>
    <mergeCell ref="U58:V58"/>
    <mergeCell ref="X58:Y58"/>
    <mergeCell ref="A57:B57"/>
    <mergeCell ref="C57:F57"/>
    <mergeCell ref="K57:L57"/>
    <mergeCell ref="N57:O57"/>
    <mergeCell ref="U57:V57"/>
    <mergeCell ref="X57:Y57"/>
    <mergeCell ref="A56:B56"/>
    <mergeCell ref="C56:F56"/>
    <mergeCell ref="K56:L56"/>
    <mergeCell ref="N56:O56"/>
    <mergeCell ref="U56:V56"/>
    <mergeCell ref="X56:Y56"/>
    <mergeCell ref="A55:B55"/>
    <mergeCell ref="C55:F55"/>
    <mergeCell ref="K55:L55"/>
    <mergeCell ref="N55:O55"/>
    <mergeCell ref="U55:V55"/>
    <mergeCell ref="X55:Y55"/>
    <mergeCell ref="A54:B54"/>
    <mergeCell ref="C54:F54"/>
    <mergeCell ref="K54:L54"/>
    <mergeCell ref="N54:O54"/>
    <mergeCell ref="U54:V54"/>
    <mergeCell ref="X54:Y54"/>
    <mergeCell ref="A53:B53"/>
    <mergeCell ref="C53:F53"/>
    <mergeCell ref="K53:L53"/>
    <mergeCell ref="N53:O53"/>
    <mergeCell ref="U53:V53"/>
    <mergeCell ref="X53:Y53"/>
    <mergeCell ref="A52:B52"/>
    <mergeCell ref="C52:F52"/>
    <mergeCell ref="K52:L52"/>
    <mergeCell ref="N52:O52"/>
    <mergeCell ref="U52:V52"/>
    <mergeCell ref="X52:Y52"/>
    <mergeCell ref="A51:B51"/>
    <mergeCell ref="C51:F51"/>
    <mergeCell ref="K51:L51"/>
    <mergeCell ref="N51:O51"/>
    <mergeCell ref="U51:V51"/>
    <mergeCell ref="X51:Y51"/>
    <mergeCell ref="A50:B50"/>
    <mergeCell ref="C50:F50"/>
    <mergeCell ref="K50:L50"/>
    <mergeCell ref="N50:O50"/>
    <mergeCell ref="U50:V50"/>
    <mergeCell ref="X50:Y50"/>
    <mergeCell ref="A49:B49"/>
    <mergeCell ref="C49:F49"/>
    <mergeCell ref="K49:L49"/>
    <mergeCell ref="N49:O49"/>
    <mergeCell ref="U49:V49"/>
    <mergeCell ref="X49:Y49"/>
    <mergeCell ref="A48:B48"/>
    <mergeCell ref="C48:F48"/>
    <mergeCell ref="K48:L48"/>
    <mergeCell ref="N48:O48"/>
    <mergeCell ref="U48:V48"/>
    <mergeCell ref="X48:Y48"/>
    <mergeCell ref="A47:B47"/>
    <mergeCell ref="C47:F47"/>
    <mergeCell ref="K47:L47"/>
    <mergeCell ref="N47:O47"/>
    <mergeCell ref="U47:V47"/>
    <mergeCell ref="X47:Y47"/>
    <mergeCell ref="A46:B46"/>
    <mergeCell ref="C46:F46"/>
    <mergeCell ref="K46:L46"/>
    <mergeCell ref="N46:O46"/>
    <mergeCell ref="U46:V46"/>
    <mergeCell ref="X46:Y46"/>
    <mergeCell ref="A45:B45"/>
    <mergeCell ref="C45:F45"/>
    <mergeCell ref="K45:L45"/>
    <mergeCell ref="N45:O45"/>
    <mergeCell ref="U45:V45"/>
    <mergeCell ref="X45:Y45"/>
    <mergeCell ref="A44:B44"/>
    <mergeCell ref="C44:F44"/>
    <mergeCell ref="K44:L44"/>
    <mergeCell ref="N44:O44"/>
    <mergeCell ref="U44:V44"/>
    <mergeCell ref="X44:Y44"/>
    <mergeCell ref="A43:B43"/>
    <mergeCell ref="C43:F43"/>
    <mergeCell ref="K43:L43"/>
    <mergeCell ref="N43:O43"/>
    <mergeCell ref="U43:V43"/>
    <mergeCell ref="X43:Y43"/>
    <mergeCell ref="A42:B42"/>
    <mergeCell ref="C42:F42"/>
    <mergeCell ref="K42:L42"/>
    <mergeCell ref="N42:O42"/>
    <mergeCell ref="U42:V42"/>
    <mergeCell ref="X42:Y42"/>
    <mergeCell ref="A41:B41"/>
    <mergeCell ref="C41:F41"/>
    <mergeCell ref="K41:L41"/>
    <mergeCell ref="N41:O41"/>
    <mergeCell ref="U41:V41"/>
    <mergeCell ref="X41:Y41"/>
    <mergeCell ref="A40:B40"/>
    <mergeCell ref="C40:F40"/>
    <mergeCell ref="K40:L40"/>
    <mergeCell ref="N40:O40"/>
    <mergeCell ref="U40:V40"/>
    <mergeCell ref="X40:Y40"/>
    <mergeCell ref="A39:B39"/>
    <mergeCell ref="C39:F39"/>
    <mergeCell ref="K39:L39"/>
    <mergeCell ref="N39:O39"/>
    <mergeCell ref="U39:V39"/>
    <mergeCell ref="X39:Y39"/>
    <mergeCell ref="A38:B38"/>
    <mergeCell ref="C38:F38"/>
    <mergeCell ref="K38:L38"/>
    <mergeCell ref="N38:O38"/>
    <mergeCell ref="U38:V38"/>
    <mergeCell ref="X38:Y38"/>
    <mergeCell ref="A37:B37"/>
    <mergeCell ref="C37:F37"/>
    <mergeCell ref="K37:L37"/>
    <mergeCell ref="N37:O37"/>
    <mergeCell ref="U37:V37"/>
    <mergeCell ref="X37:Y37"/>
    <mergeCell ref="A36:B36"/>
    <mergeCell ref="C36:F36"/>
    <mergeCell ref="K36:L36"/>
    <mergeCell ref="N36:O36"/>
    <mergeCell ref="U36:V36"/>
    <mergeCell ref="X36:Y36"/>
    <mergeCell ref="A35:B35"/>
    <mergeCell ref="C35:F35"/>
    <mergeCell ref="K35:L35"/>
    <mergeCell ref="N35:O35"/>
    <mergeCell ref="U35:V35"/>
    <mergeCell ref="X35:Y35"/>
    <mergeCell ref="A34:B34"/>
    <mergeCell ref="C34:F34"/>
    <mergeCell ref="K34:L34"/>
    <mergeCell ref="N34:O34"/>
    <mergeCell ref="U34:V34"/>
    <mergeCell ref="X34:Y34"/>
    <mergeCell ref="A33:B33"/>
    <mergeCell ref="C33:F33"/>
    <mergeCell ref="K33:L33"/>
    <mergeCell ref="N33:O33"/>
    <mergeCell ref="U33:V33"/>
    <mergeCell ref="X33:Y33"/>
    <mergeCell ref="A32:B32"/>
    <mergeCell ref="C32:F32"/>
    <mergeCell ref="K32:L32"/>
    <mergeCell ref="N32:O32"/>
    <mergeCell ref="U32:V32"/>
    <mergeCell ref="X32:Y32"/>
    <mergeCell ref="A31:B31"/>
    <mergeCell ref="C31:F31"/>
    <mergeCell ref="K31:L31"/>
    <mergeCell ref="N31:O31"/>
    <mergeCell ref="U31:V31"/>
    <mergeCell ref="X31:Y31"/>
    <mergeCell ref="A30:B30"/>
    <mergeCell ref="C30:F30"/>
    <mergeCell ref="K30:L30"/>
    <mergeCell ref="N30:O30"/>
    <mergeCell ref="U30:V30"/>
    <mergeCell ref="X30:Y30"/>
    <mergeCell ref="A29:B29"/>
    <mergeCell ref="C29:F29"/>
    <mergeCell ref="K29:L29"/>
    <mergeCell ref="N29:O29"/>
    <mergeCell ref="U29:V29"/>
    <mergeCell ref="X29:Y29"/>
    <mergeCell ref="A28:B28"/>
    <mergeCell ref="C28:F28"/>
    <mergeCell ref="K28:L28"/>
    <mergeCell ref="N28:O28"/>
    <mergeCell ref="U28:V28"/>
    <mergeCell ref="X28:Y28"/>
    <mergeCell ref="A27:B27"/>
    <mergeCell ref="C27:F27"/>
    <mergeCell ref="K27:L27"/>
    <mergeCell ref="N27:O27"/>
    <mergeCell ref="U27:V27"/>
    <mergeCell ref="X27:Y27"/>
    <mergeCell ref="A22:B22"/>
    <mergeCell ref="C22:F22"/>
    <mergeCell ref="K22:L22"/>
    <mergeCell ref="N22:O22"/>
    <mergeCell ref="U22:V22"/>
    <mergeCell ref="X22:Y22"/>
    <mergeCell ref="A21:B21"/>
    <mergeCell ref="C21:F21"/>
    <mergeCell ref="K21:L21"/>
    <mergeCell ref="N21:O21"/>
    <mergeCell ref="U21:V21"/>
    <mergeCell ref="X21:Y21"/>
    <mergeCell ref="A26:B26"/>
    <mergeCell ref="C26:F26"/>
    <mergeCell ref="K26:L26"/>
    <mergeCell ref="N26:O26"/>
    <mergeCell ref="U26:V26"/>
    <mergeCell ref="X26:Y26"/>
    <mergeCell ref="A25:B25"/>
    <mergeCell ref="C25:F25"/>
    <mergeCell ref="K25:L25"/>
    <mergeCell ref="N25:O25"/>
    <mergeCell ref="U25:V25"/>
    <mergeCell ref="X25:Y25"/>
    <mergeCell ref="A24:B24"/>
    <mergeCell ref="C24:F24"/>
    <mergeCell ref="K24:L24"/>
    <mergeCell ref="N24:O24"/>
    <mergeCell ref="U24:V24"/>
    <mergeCell ref="X24:Y24"/>
    <mergeCell ref="A16:B16"/>
    <mergeCell ref="C16:F16"/>
    <mergeCell ref="K16:L16"/>
    <mergeCell ref="N16:O16"/>
    <mergeCell ref="U16:V16"/>
    <mergeCell ref="X16:Y16"/>
    <mergeCell ref="A15:B15"/>
    <mergeCell ref="C15:F15"/>
    <mergeCell ref="K15:L15"/>
    <mergeCell ref="N15:O15"/>
    <mergeCell ref="U15:V15"/>
    <mergeCell ref="X15:Y15"/>
    <mergeCell ref="A20:B20"/>
    <mergeCell ref="C20:F20"/>
    <mergeCell ref="K20:L20"/>
    <mergeCell ref="N20:O20"/>
    <mergeCell ref="U20:V20"/>
    <mergeCell ref="X20:Y20"/>
    <mergeCell ref="A19:B19"/>
    <mergeCell ref="C19:F19"/>
    <mergeCell ref="K19:L19"/>
    <mergeCell ref="N19:O19"/>
    <mergeCell ref="U19:V19"/>
    <mergeCell ref="X19:Y19"/>
    <mergeCell ref="A18:B18"/>
    <mergeCell ref="C18:F18"/>
    <mergeCell ref="K18:L18"/>
    <mergeCell ref="N18:O18"/>
    <mergeCell ref="U18:V18"/>
    <mergeCell ref="X18:Y18"/>
    <mergeCell ref="A1:A3"/>
    <mergeCell ref="B1:Y1"/>
    <mergeCell ref="B2:Y2"/>
    <mergeCell ref="A5:C5"/>
    <mergeCell ref="D5:X5"/>
    <mergeCell ref="A6:C6"/>
    <mergeCell ref="D6:X6"/>
    <mergeCell ref="A14:B14"/>
    <mergeCell ref="C14:F14"/>
    <mergeCell ref="K14:L14"/>
    <mergeCell ref="N14:O14"/>
    <mergeCell ref="U14:V14"/>
    <mergeCell ref="X14:Y14"/>
    <mergeCell ref="A13:B13"/>
    <mergeCell ref="C13:F13"/>
    <mergeCell ref="K13:L13"/>
    <mergeCell ref="N13:O13"/>
    <mergeCell ref="U13:V13"/>
    <mergeCell ref="X13:Y13"/>
    <mergeCell ref="A7:C7"/>
    <mergeCell ref="D7:X7"/>
    <mergeCell ref="A8:C8"/>
    <mergeCell ref="D8:X8"/>
    <mergeCell ref="A10:C10"/>
    <mergeCell ref="D10:X10"/>
    <mergeCell ref="U139:V139"/>
    <mergeCell ref="X139:Y139"/>
    <mergeCell ref="A140:B140"/>
    <mergeCell ref="C140:F140"/>
    <mergeCell ref="K140:L140"/>
    <mergeCell ref="N140:O140"/>
    <mergeCell ref="U140:V140"/>
    <mergeCell ref="X140:Y140"/>
    <mergeCell ref="AG17:AH17"/>
    <mergeCell ref="AG33:AH33"/>
    <mergeCell ref="AG66:AH66"/>
    <mergeCell ref="A137:B137"/>
    <mergeCell ref="C137:F137"/>
    <mergeCell ref="K137:L137"/>
    <mergeCell ref="N137:O137"/>
    <mergeCell ref="U137:V137"/>
    <mergeCell ref="X137:Y137"/>
    <mergeCell ref="AG87:AH87"/>
    <mergeCell ref="AG88:AH88"/>
    <mergeCell ref="AG137:AH137"/>
    <mergeCell ref="A17:B17"/>
    <mergeCell ref="C17:F17"/>
    <mergeCell ref="K17:L17"/>
    <mergeCell ref="N17:O17"/>
    <mergeCell ref="U17:V17"/>
    <mergeCell ref="X17:Y17"/>
    <mergeCell ref="A23:B23"/>
    <mergeCell ref="C23:F23"/>
    <mergeCell ref="K23:L23"/>
    <mergeCell ref="N23:O23"/>
    <mergeCell ref="U23:V23"/>
    <mergeCell ref="X23:Y23"/>
    <mergeCell ref="A149:B149"/>
    <mergeCell ref="C149:F149"/>
    <mergeCell ref="K149:L149"/>
    <mergeCell ref="N149:O149"/>
    <mergeCell ref="U149:V149"/>
    <mergeCell ref="X149:Y149"/>
    <mergeCell ref="A150:B150"/>
    <mergeCell ref="C150:F150"/>
    <mergeCell ref="K150:L150"/>
    <mergeCell ref="N150:O150"/>
    <mergeCell ref="U150:V150"/>
    <mergeCell ref="X150:Y150"/>
    <mergeCell ref="A194:B194"/>
    <mergeCell ref="C194:F194"/>
    <mergeCell ref="K194:L194"/>
    <mergeCell ref="N194:O194"/>
    <mergeCell ref="U194:V194"/>
    <mergeCell ref="X194:Y194"/>
    <mergeCell ref="A155:B155"/>
    <mergeCell ref="C155:F155"/>
    <mergeCell ref="K155:L155"/>
    <mergeCell ref="N155:O155"/>
    <mergeCell ref="U155:V155"/>
    <mergeCell ref="X155:Y155"/>
    <mergeCell ref="A154:B154"/>
    <mergeCell ref="C154:F154"/>
    <mergeCell ref="K154:L154"/>
    <mergeCell ref="N154:O154"/>
    <mergeCell ref="U154:V154"/>
    <mergeCell ref="X154:Y154"/>
    <mergeCell ref="A153:B153"/>
    <mergeCell ref="C153:F153"/>
    <mergeCell ref="A259:B259"/>
    <mergeCell ref="C259:F259"/>
    <mergeCell ref="K259:L259"/>
    <mergeCell ref="N259:O259"/>
    <mergeCell ref="U259:V259"/>
    <mergeCell ref="X259:Y259"/>
    <mergeCell ref="A254:B254"/>
    <mergeCell ref="C254:F254"/>
    <mergeCell ref="K254:L254"/>
    <mergeCell ref="N254:O254"/>
    <mergeCell ref="U254:V254"/>
    <mergeCell ref="X254:Y254"/>
    <mergeCell ref="A195:B195"/>
    <mergeCell ref="C195:F195"/>
    <mergeCell ref="K195:L195"/>
    <mergeCell ref="N195:O195"/>
    <mergeCell ref="U195:V195"/>
    <mergeCell ref="X195:Y195"/>
    <mergeCell ref="A196:B196"/>
    <mergeCell ref="C196:F196"/>
    <mergeCell ref="K196:L196"/>
    <mergeCell ref="N196:O196"/>
    <mergeCell ref="U196:V196"/>
    <mergeCell ref="X196:Y196"/>
    <mergeCell ref="A197:B197"/>
    <mergeCell ref="C197:F197"/>
    <mergeCell ref="K197:L197"/>
    <mergeCell ref="N197:O197"/>
    <mergeCell ref="U197:V197"/>
    <mergeCell ref="X197:Y197"/>
    <mergeCell ref="C205:F205"/>
    <mergeCell ref="K205:L205"/>
    <mergeCell ref="X199:Y199"/>
    <mergeCell ref="A208:B208"/>
    <mergeCell ref="C208:F208"/>
    <mergeCell ref="K208:L208"/>
    <mergeCell ref="N208:O208"/>
    <mergeCell ref="U208:V208"/>
    <mergeCell ref="X208:Y208"/>
    <mergeCell ref="A200:B200"/>
    <mergeCell ref="C200:F200"/>
    <mergeCell ref="K200:L200"/>
    <mergeCell ref="N200:O200"/>
    <mergeCell ref="U200:V200"/>
    <mergeCell ref="X200:Y200"/>
    <mergeCell ref="N206:O206"/>
    <mergeCell ref="U206:V206"/>
    <mergeCell ref="X206:Y206"/>
    <mergeCell ref="A205:B205"/>
    <mergeCell ref="N205:O205"/>
    <mergeCell ref="U205:V205"/>
    <mergeCell ref="X205:Y205"/>
    <mergeCell ref="A207:B207"/>
    <mergeCell ref="C207:F207"/>
    <mergeCell ref="K207:L207"/>
    <mergeCell ref="N207:O207"/>
    <mergeCell ref="U207:V207"/>
    <mergeCell ref="X207:Y207"/>
    <mergeCell ref="A206:B206"/>
    <mergeCell ref="C206:F206"/>
    <mergeCell ref="K206:L206"/>
    <mergeCell ref="AG288:AH288"/>
    <mergeCell ref="AG289:AH289"/>
    <mergeCell ref="AG296:AH296"/>
    <mergeCell ref="A260:B260"/>
    <mergeCell ref="C260:F260"/>
    <mergeCell ref="K260:L260"/>
    <mergeCell ref="N260:O260"/>
    <mergeCell ref="U260:V260"/>
    <mergeCell ref="X260:Y260"/>
    <mergeCell ref="A288:B288"/>
    <mergeCell ref="C288:F288"/>
    <mergeCell ref="K288:L288"/>
    <mergeCell ref="N288:O288"/>
    <mergeCell ref="U288:V288"/>
    <mergeCell ref="X288:Y288"/>
    <mergeCell ref="A289:B289"/>
    <mergeCell ref="C289:F289"/>
    <mergeCell ref="K289:L289"/>
    <mergeCell ref="N289:O289"/>
    <mergeCell ref="U289:V289"/>
    <mergeCell ref="X289:Y289"/>
    <mergeCell ref="AG264:AH264"/>
    <mergeCell ref="A265:B265"/>
    <mergeCell ref="C265:F265"/>
    <mergeCell ref="K265:L265"/>
    <mergeCell ref="N265:O265"/>
    <mergeCell ref="U265:V265"/>
    <mergeCell ref="X265:Y265"/>
    <mergeCell ref="AG265:AH265"/>
    <mergeCell ref="A264:B264"/>
    <mergeCell ref="C264:F264"/>
    <mergeCell ref="K264:L264"/>
    <mergeCell ref="K69:L69"/>
    <mergeCell ref="N69:O69"/>
    <mergeCell ref="U69:V69"/>
    <mergeCell ref="X69:Y69"/>
    <mergeCell ref="A70:B70"/>
    <mergeCell ref="C70:F70"/>
    <mergeCell ref="K70:L70"/>
    <mergeCell ref="N70:O70"/>
    <mergeCell ref="U70:V70"/>
    <mergeCell ref="X70:Y70"/>
    <mergeCell ref="AG248:AH248"/>
    <mergeCell ref="AG249:AH249"/>
    <mergeCell ref="AG250:AH250"/>
    <mergeCell ref="AG251:AH251"/>
    <mergeCell ref="AG207:AH207"/>
    <mergeCell ref="AG259:AH259"/>
    <mergeCell ref="AG260:AH260"/>
    <mergeCell ref="A250:B250"/>
    <mergeCell ref="C250:F250"/>
    <mergeCell ref="K250:L250"/>
    <mergeCell ref="N250:O250"/>
    <mergeCell ref="A198:B198"/>
    <mergeCell ref="C198:F198"/>
    <mergeCell ref="K198:L198"/>
    <mergeCell ref="N198:O198"/>
    <mergeCell ref="U198:V198"/>
    <mergeCell ref="X198:Y198"/>
    <mergeCell ref="A199:B199"/>
    <mergeCell ref="C199:F199"/>
    <mergeCell ref="K199:L199"/>
    <mergeCell ref="N199:O199"/>
    <mergeCell ref="U199:V199"/>
    <mergeCell ref="AG68:AH68"/>
    <mergeCell ref="AG69:AH69"/>
    <mergeCell ref="AG70:AH70"/>
    <mergeCell ref="A90:B90"/>
    <mergeCell ref="C90:F90"/>
    <mergeCell ref="K90:L90"/>
    <mergeCell ref="N90:O90"/>
    <mergeCell ref="U90:V90"/>
    <mergeCell ref="X90:Y90"/>
    <mergeCell ref="A89:B89"/>
    <mergeCell ref="C89:F89"/>
    <mergeCell ref="K89:L89"/>
    <mergeCell ref="N89:O89"/>
    <mergeCell ref="U89:V89"/>
    <mergeCell ref="X89:Y89"/>
    <mergeCell ref="A88:B88"/>
    <mergeCell ref="C88:F88"/>
    <mergeCell ref="K88:L88"/>
    <mergeCell ref="N88:O88"/>
    <mergeCell ref="U88:V88"/>
    <mergeCell ref="X88:Y88"/>
    <mergeCell ref="A87:B87"/>
    <mergeCell ref="C87:F87"/>
    <mergeCell ref="K87:L87"/>
    <mergeCell ref="A68:B68"/>
    <mergeCell ref="C68:F68"/>
    <mergeCell ref="K68:L68"/>
    <mergeCell ref="N68:O68"/>
    <mergeCell ref="U68:V68"/>
    <mergeCell ref="X68:Y68"/>
    <mergeCell ref="A69:B69"/>
    <mergeCell ref="C69:F69"/>
    <mergeCell ref="A85:B85"/>
    <mergeCell ref="C85:F85"/>
    <mergeCell ref="K85:L85"/>
    <mergeCell ref="N85:O85"/>
    <mergeCell ref="U85:V85"/>
    <mergeCell ref="X85:Y85"/>
    <mergeCell ref="A84:B84"/>
    <mergeCell ref="C84:F84"/>
    <mergeCell ref="K84:L84"/>
    <mergeCell ref="N84:O84"/>
    <mergeCell ref="U84:V84"/>
    <mergeCell ref="X84:Y84"/>
    <mergeCell ref="N87:O87"/>
    <mergeCell ref="U87:V87"/>
    <mergeCell ref="X87:Y87"/>
    <mergeCell ref="A86:B86"/>
    <mergeCell ref="C86:F86"/>
    <mergeCell ref="K86:L86"/>
    <mergeCell ref="N86:O86"/>
    <mergeCell ref="U86:V86"/>
    <mergeCell ref="X86:Y86"/>
    <mergeCell ref="A80:B80"/>
    <mergeCell ref="C80:F80"/>
    <mergeCell ref="K80:L80"/>
    <mergeCell ref="N80:O80"/>
    <mergeCell ref="U80:V80"/>
    <mergeCell ref="X80:Y80"/>
    <mergeCell ref="A79:B79"/>
    <mergeCell ref="C79:F79"/>
    <mergeCell ref="K79:L79"/>
    <mergeCell ref="N79:O79"/>
    <mergeCell ref="U79:V79"/>
    <mergeCell ref="X79:Y79"/>
    <mergeCell ref="A83:B83"/>
    <mergeCell ref="C83:F83"/>
    <mergeCell ref="K83:L83"/>
    <mergeCell ref="N83:O83"/>
    <mergeCell ref="U83:V83"/>
    <mergeCell ref="X83:Y83"/>
    <mergeCell ref="A82:B82"/>
    <mergeCell ref="C82:F82"/>
    <mergeCell ref="K82:L82"/>
    <mergeCell ref="N82:O82"/>
    <mergeCell ref="U82:V82"/>
    <mergeCell ref="X82:Y82"/>
    <mergeCell ref="A75:B75"/>
    <mergeCell ref="C75:F75"/>
    <mergeCell ref="K75:L75"/>
    <mergeCell ref="N75:O75"/>
    <mergeCell ref="U75:V75"/>
    <mergeCell ref="X75:Y75"/>
    <mergeCell ref="A74:B74"/>
    <mergeCell ref="C74:F74"/>
    <mergeCell ref="K74:L74"/>
    <mergeCell ref="N74:O74"/>
    <mergeCell ref="U74:V74"/>
    <mergeCell ref="X74:Y74"/>
    <mergeCell ref="A77:B77"/>
    <mergeCell ref="C77:F77"/>
    <mergeCell ref="K77:L77"/>
    <mergeCell ref="N77:O77"/>
    <mergeCell ref="U77:V77"/>
    <mergeCell ref="X77:Y77"/>
    <mergeCell ref="A76:B76"/>
    <mergeCell ref="C76:F76"/>
    <mergeCell ref="K76:L76"/>
    <mergeCell ref="N76:O76"/>
    <mergeCell ref="U76:V76"/>
    <mergeCell ref="X76:Y76"/>
    <mergeCell ref="A145:B145"/>
    <mergeCell ref="C145:F145"/>
    <mergeCell ref="K145:L145"/>
    <mergeCell ref="N145:O145"/>
    <mergeCell ref="U145:V145"/>
    <mergeCell ref="X145:Y145"/>
    <mergeCell ref="AG90:AH90"/>
    <mergeCell ref="AG143:AH143"/>
    <mergeCell ref="AG144:AH144"/>
    <mergeCell ref="AG145:AH145"/>
    <mergeCell ref="A143:B143"/>
    <mergeCell ref="C143:F143"/>
    <mergeCell ref="K143:L143"/>
    <mergeCell ref="N143:O143"/>
    <mergeCell ref="U143:V143"/>
    <mergeCell ref="X143:Y143"/>
    <mergeCell ref="A144:B144"/>
    <mergeCell ref="C144:F144"/>
    <mergeCell ref="K144:L144"/>
    <mergeCell ref="N144:O144"/>
    <mergeCell ref="U144:V144"/>
    <mergeCell ref="X144:Y144"/>
    <mergeCell ref="A138:B138"/>
    <mergeCell ref="C138:F138"/>
    <mergeCell ref="K138:L138"/>
    <mergeCell ref="N138:O138"/>
    <mergeCell ref="U138:V138"/>
    <mergeCell ref="X138:Y138"/>
    <mergeCell ref="A139:B139"/>
    <mergeCell ref="C139:F139"/>
    <mergeCell ref="K139:L139"/>
    <mergeCell ref="N139:O139"/>
    <mergeCell ref="A255:B255"/>
    <mergeCell ref="C255:F255"/>
    <mergeCell ref="K255:L255"/>
    <mergeCell ref="N255:O255"/>
    <mergeCell ref="U255:V255"/>
    <mergeCell ref="X255:Y255"/>
    <mergeCell ref="AG252:AH252"/>
    <mergeCell ref="AG253:AH253"/>
    <mergeCell ref="AG254:AH254"/>
    <mergeCell ref="AG255:AH255"/>
    <mergeCell ref="A201:B201"/>
    <mergeCell ref="C201:F201"/>
    <mergeCell ref="K201:L201"/>
    <mergeCell ref="N201:O201"/>
    <mergeCell ref="U201:V201"/>
    <mergeCell ref="X201:Y201"/>
    <mergeCell ref="AG200:AH200"/>
    <mergeCell ref="AG201:AH201"/>
    <mergeCell ref="A253:B253"/>
    <mergeCell ref="C253:F253"/>
    <mergeCell ref="K253:L253"/>
    <mergeCell ref="N253:O253"/>
    <mergeCell ref="U253:V253"/>
    <mergeCell ref="X253:Y253"/>
    <mergeCell ref="U250:V250"/>
    <mergeCell ref="X250:Y250"/>
    <mergeCell ref="A251:B251"/>
    <mergeCell ref="C251:F251"/>
    <mergeCell ref="K251:L251"/>
    <mergeCell ref="N251:O251"/>
    <mergeCell ref="U251:V251"/>
    <mergeCell ref="X251:Y251"/>
    <mergeCell ref="AG318:AH318"/>
    <mergeCell ref="AG319:AH319"/>
    <mergeCell ref="A292:B292"/>
    <mergeCell ref="C292:F292"/>
    <mergeCell ref="K292:L292"/>
    <mergeCell ref="N292:O292"/>
    <mergeCell ref="U292:V292"/>
    <mergeCell ref="X292:Y292"/>
    <mergeCell ref="AG290:AH290"/>
    <mergeCell ref="AG291:AH291"/>
    <mergeCell ref="AG292:AH292"/>
    <mergeCell ref="A290:B290"/>
    <mergeCell ref="C290:F290"/>
    <mergeCell ref="K290:L290"/>
    <mergeCell ref="N290:O290"/>
    <mergeCell ref="U290:V290"/>
    <mergeCell ref="X290:Y290"/>
    <mergeCell ref="A291:B291"/>
    <mergeCell ref="C291:F291"/>
    <mergeCell ref="K291:L291"/>
    <mergeCell ref="N291:O291"/>
    <mergeCell ref="U291:V291"/>
    <mergeCell ref="X291:Y291"/>
    <mergeCell ref="AG297:AH297"/>
    <mergeCell ref="A298:B298"/>
    <mergeCell ref="C298:F298"/>
    <mergeCell ref="K298:L298"/>
    <mergeCell ref="N298:O298"/>
    <mergeCell ref="U298:V298"/>
    <mergeCell ref="X298:Y298"/>
    <mergeCell ref="AG298:AH298"/>
    <mergeCell ref="A297:B29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BEP</vt:lpstr>
      <vt:lpstr>Ingreso</vt:lpstr>
      <vt:lpstr>Egresos</vt:lpstr>
      <vt:lpstr>Balance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note</dc:creator>
  <cp:lastModifiedBy>note</cp:lastModifiedBy>
  <dcterms:created xsi:type="dcterms:W3CDTF">2024-06-10T12:04:23Z</dcterms:created>
  <dcterms:modified xsi:type="dcterms:W3CDTF">2024-10-15T16:11:07Z</dcterms:modified>
</cp:coreProperties>
</file>